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hp\Documents\MAT2\新Juse\★MA_2021\★解析事例_解答(ダウンロード用)\"/>
    </mc:Choice>
  </mc:AlternateContent>
  <xr:revisionPtr revIDLastSave="0" documentId="13_ncr:1_{090B0174-D903-45C6-B884-E6FADB747F93}" xr6:coauthVersionLast="47" xr6:coauthVersionMax="47" xr10:uidLastSave="{00000000-0000-0000-0000-000000000000}"/>
  <bookViews>
    <workbookView xWindow="-108" yWindow="-108" windowWidth="19416" windowHeight="10560" activeTab="2" xr2:uid="{00000000-000D-0000-FFFF-FFFF00000000}"/>
  </bookViews>
  <sheets>
    <sheet name="データ" sheetId="1" r:id="rId1"/>
    <sheet name="解析用データ" sheetId="5" r:id="rId2"/>
    <sheet name="解析結果" sheetId="2" r:id="rId3"/>
    <sheet name="A,C回帰分析" sheetId="3" r:id="rId4"/>
    <sheet name="A,B回帰分析 " sheetId="9" r:id="rId5"/>
    <sheet name="相関係数" sheetId="6" r:id="rId6"/>
  </sheets>
  <calcPr calcId="181029"/>
</workbook>
</file>

<file path=xl/calcChain.xml><?xml version="1.0" encoding="utf-8"?>
<calcChain xmlns="http://schemas.openxmlformats.org/spreadsheetml/2006/main">
  <c r="I14" i="2" l="1"/>
  <c r="I13" i="2"/>
  <c r="I13" i="9"/>
  <c r="I13" i="3"/>
  <c r="AR24" i="5" l="1"/>
  <c r="AQ24" i="5"/>
  <c r="AP24" i="5"/>
  <c r="AO24" i="5"/>
  <c r="AN24" i="5"/>
  <c r="AM24" i="5"/>
  <c r="AL24" i="5"/>
  <c r="AK24" i="5"/>
  <c r="AJ24" i="5"/>
  <c r="AI5" i="5"/>
  <c r="AI6" i="5" s="1"/>
  <c r="AI7" i="5" s="1"/>
  <c r="AI8" i="5" s="1"/>
  <c r="AI9" i="5" s="1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G24" i="5" l="1"/>
  <c r="AF24" i="5"/>
  <c r="AE24" i="5"/>
  <c r="AD24" i="5"/>
  <c r="AC24" i="5"/>
  <c r="AB24" i="5"/>
  <c r="AA24" i="5"/>
  <c r="V24" i="5"/>
  <c r="U24" i="5"/>
  <c r="T24" i="5"/>
  <c r="S24" i="5"/>
  <c r="R24" i="5"/>
  <c r="Q24" i="5"/>
  <c r="P24" i="5"/>
  <c r="O24" i="5"/>
  <c r="N24" i="5"/>
  <c r="K24" i="5"/>
  <c r="J24" i="5"/>
  <c r="I24" i="5"/>
  <c r="H24" i="5"/>
  <c r="G24" i="5"/>
  <c r="F24" i="5"/>
  <c r="E24" i="5"/>
  <c r="D24" i="5"/>
  <c r="C24" i="5"/>
  <c r="Z23" i="5"/>
  <c r="Y23" i="5"/>
  <c r="Z22" i="5"/>
  <c r="Y22" i="5"/>
  <c r="Z21" i="5"/>
  <c r="Y21" i="5"/>
  <c r="Z20" i="5"/>
  <c r="Y20" i="5"/>
  <c r="Z19" i="5"/>
  <c r="Y19" i="5"/>
  <c r="Z18" i="5"/>
  <c r="Y18" i="5"/>
  <c r="Z17" i="5"/>
  <c r="Z16" i="5"/>
  <c r="Z15" i="5"/>
  <c r="Z14" i="5"/>
  <c r="Y14" i="5"/>
  <c r="Z13" i="5"/>
  <c r="Y13" i="5"/>
  <c r="Z12" i="5"/>
  <c r="Y12" i="5"/>
  <c r="Z11" i="5"/>
  <c r="Y11" i="5"/>
  <c r="Z10" i="5"/>
  <c r="Z9" i="5"/>
  <c r="Z8" i="5"/>
  <c r="Y8" i="5"/>
  <c r="Z7" i="5"/>
  <c r="Y7" i="5"/>
  <c r="Z6" i="5"/>
  <c r="Z5" i="5"/>
  <c r="Y5" i="5"/>
  <c r="X5" i="5"/>
  <c r="X6" i="5" s="1"/>
  <c r="X7" i="5" s="1"/>
  <c r="X8" i="5" s="1"/>
  <c r="X9" i="5" s="1"/>
  <c r="X10" i="5" s="1"/>
  <c r="X11" i="5" s="1"/>
  <c r="X12" i="5" s="1"/>
  <c r="X13" i="5" s="1"/>
  <c r="X14" i="5" s="1"/>
  <c r="X15" i="5" s="1"/>
  <c r="X16" i="5" s="1"/>
  <c r="X17" i="5" s="1"/>
  <c r="X18" i="5" s="1"/>
  <c r="X19" i="5" s="1"/>
  <c r="X20" i="5" s="1"/>
  <c r="X21" i="5" s="1"/>
  <c r="X22" i="5" s="1"/>
  <c r="X23" i="5" s="1"/>
  <c r="M5" i="5"/>
  <c r="M6" i="5" s="1"/>
  <c r="M7" i="5" s="1"/>
  <c r="M8" i="5" s="1"/>
  <c r="M9" i="5" s="1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Z4" i="5"/>
  <c r="Y4" i="5"/>
  <c r="D54" i="2"/>
  <c r="D53" i="2"/>
  <c r="I12" i="2"/>
  <c r="M24" i="1"/>
  <c r="L24" i="1"/>
  <c r="K24" i="1"/>
  <c r="J24" i="1"/>
  <c r="I24" i="1"/>
  <c r="H24" i="1"/>
  <c r="G24" i="1"/>
  <c r="F24" i="1"/>
  <c r="E24" i="1"/>
  <c r="D24" i="1"/>
  <c r="C2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Y24" i="5" l="1"/>
  <c r="Z24" i="5"/>
  <c r="N24" i="1" l="1"/>
</calcChain>
</file>

<file path=xl/sharedStrings.xml><?xml version="1.0" encoding="utf-8"?>
<sst xmlns="http://schemas.openxmlformats.org/spreadsheetml/2006/main" count="217" uniqueCount="99">
  <si>
    <t>№</t>
  </si>
  <si>
    <r>
      <rPr>
        <sz val="11"/>
        <color theme="1"/>
        <rFont val="ＭＳ ゴシック"/>
        <family val="3"/>
        <charset val="128"/>
      </rPr>
      <t>原料メーカ</t>
    </r>
  </si>
  <si>
    <r>
      <rPr>
        <sz val="11"/>
        <color theme="1"/>
        <rFont val="ＭＳ ゴシック"/>
        <family val="3"/>
        <charset val="128"/>
      </rPr>
      <t>生産機械</t>
    </r>
  </si>
  <si>
    <r>
      <rPr>
        <sz val="11"/>
        <color theme="1"/>
        <rFont val="ＭＳ ゴシック"/>
        <family val="3"/>
        <charset val="128"/>
      </rPr>
      <t>生産担当者</t>
    </r>
  </si>
  <si>
    <r>
      <rPr>
        <sz val="11"/>
        <color theme="1"/>
        <rFont val="ＭＳ ゴシック"/>
        <family val="3"/>
        <charset val="128"/>
      </rPr>
      <t>生産条件</t>
    </r>
  </si>
  <si>
    <r>
      <rPr>
        <sz val="11"/>
        <color theme="1"/>
        <rFont val="ＭＳ ゴシック"/>
        <family val="3"/>
        <charset val="128"/>
      </rPr>
      <t>特性値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</si>
  <si>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 xml:space="preserve">1        </t>
    </r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</si>
  <si>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</si>
  <si>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</si>
  <si>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ゴシック"/>
        <family val="3"/>
        <charset val="128"/>
      </rPr>
      <t>新式</t>
    </r>
    <r>
      <rPr>
        <sz val="11"/>
        <color theme="1"/>
        <rFont val="Times New Roman"/>
        <family val="1"/>
      </rPr>
      <t xml:space="preserve">         </t>
    </r>
    <r>
      <rPr>
        <i/>
        <sz val="11"/>
        <color theme="1"/>
        <rFont val="Times New Roman"/>
        <family val="1"/>
      </rPr>
      <t xml:space="preserve"> x4</t>
    </r>
  </si>
  <si>
    <r>
      <rPr>
        <sz val="11"/>
        <color theme="1"/>
        <rFont val="ＭＳ ゴシック"/>
        <family val="3"/>
        <charset val="128"/>
      </rPr>
      <t>旧式</t>
    </r>
    <r>
      <rPr>
        <sz val="11"/>
        <color theme="1"/>
        <rFont val="Times New Roman"/>
        <family val="1"/>
      </rPr>
      <t xml:space="preserve">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</si>
  <si>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6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</si>
  <si>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</si>
  <si>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</si>
  <si>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ゴシック"/>
        <family val="3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</si>
  <si>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ゴシック"/>
        <family val="3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</si>
  <si>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ゴシック"/>
        <family val="3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</si>
  <si>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t>y</t>
  </si>
  <si>
    <t>平均</t>
  </si>
  <si>
    <t>effects</t>
  </si>
  <si>
    <r>
      <rPr>
        <sz val="11"/>
        <color theme="1"/>
        <rFont val="ＭＳ Ｐゴシック"/>
        <family val="3"/>
        <charset val="128"/>
      </rPr>
      <t>概要</t>
    </r>
  </si>
  <si>
    <r>
      <rPr>
        <sz val="11"/>
        <color theme="1"/>
        <rFont val="ＭＳ Ｐゴシック"/>
        <family val="3"/>
        <charset val="128"/>
      </rPr>
      <t>回帰統計</t>
    </r>
  </si>
  <si>
    <r>
      <rPr>
        <sz val="11"/>
        <color theme="1"/>
        <rFont val="ＭＳ Ｐゴシック"/>
        <family val="3"/>
        <charset val="128"/>
      </rPr>
      <t>重相関</t>
    </r>
    <r>
      <rPr>
        <sz val="11"/>
        <color theme="1"/>
        <rFont val="Times New Roman"/>
        <family val="1"/>
      </rPr>
      <t xml:space="preserve"> R</t>
    </r>
  </si>
  <si>
    <r>
      <rPr>
        <sz val="11"/>
        <color theme="1"/>
        <rFont val="ＭＳ Ｐゴシック"/>
        <family val="3"/>
        <charset val="128"/>
      </rPr>
      <t>重決定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</si>
  <si>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補正</t>
    </r>
    <r>
      <rPr>
        <sz val="11"/>
        <color theme="1"/>
        <rFont val="Times New Roman"/>
        <family val="1"/>
      </rPr>
      <t xml:space="preserve"> R2</t>
    </r>
  </si>
  <si>
    <r>
      <rPr>
        <sz val="11"/>
        <color theme="1"/>
        <rFont val="ＭＳ Ｐゴシック"/>
        <family val="3"/>
        <charset val="128"/>
      </rPr>
      <t>標準誤差</t>
    </r>
  </si>
  <si>
    <r>
      <rPr>
        <sz val="11"/>
        <color theme="1"/>
        <rFont val="ＭＳ Ｐゴシック"/>
        <family val="3"/>
        <charset val="128"/>
      </rPr>
      <t>観測数</t>
    </r>
  </si>
  <si>
    <r>
      <rPr>
        <sz val="11"/>
        <color theme="1"/>
        <rFont val="ＭＳ Ｐゴシック"/>
        <family val="3"/>
        <charset val="128"/>
      </rPr>
      <t>分散分析表</t>
    </r>
  </si>
  <si>
    <r>
      <rPr>
        <sz val="11"/>
        <color theme="1"/>
        <rFont val="ＭＳ Ｐゴシック"/>
        <family val="3"/>
        <charset val="128"/>
      </rPr>
      <t>自由度</t>
    </r>
  </si>
  <si>
    <r>
      <rPr>
        <sz val="11"/>
        <color theme="1"/>
        <rFont val="ＭＳ Ｐゴシック"/>
        <family val="3"/>
        <charset val="128"/>
      </rPr>
      <t>変動</t>
    </r>
  </si>
  <si>
    <r>
      <rPr>
        <sz val="11"/>
        <color theme="1"/>
        <rFont val="ＭＳ Ｐゴシック"/>
        <family val="3"/>
        <charset val="128"/>
      </rPr>
      <t>分散</t>
    </r>
  </si>
  <si>
    <r>
      <rPr>
        <sz val="6"/>
        <color theme="1"/>
        <rFont val="ＭＳ Ｐゴシック"/>
        <family val="3"/>
        <charset val="128"/>
      </rPr>
      <t>観測された分散比</t>
    </r>
  </si>
  <si>
    <r>
      <rPr>
        <sz val="11"/>
        <color theme="1"/>
        <rFont val="ＭＳ Ｐゴシック"/>
        <family val="3"/>
        <charset val="128"/>
      </rPr>
      <t>有意</t>
    </r>
    <r>
      <rPr>
        <sz val="11"/>
        <color theme="1"/>
        <rFont val="Times New Roman"/>
        <family val="1"/>
      </rPr>
      <t xml:space="preserve"> F</t>
    </r>
  </si>
  <si>
    <r>
      <rPr>
        <sz val="11"/>
        <color theme="1"/>
        <rFont val="ＭＳ Ｐゴシック"/>
        <family val="3"/>
        <charset val="128"/>
      </rPr>
      <t>回帰</t>
    </r>
  </si>
  <si>
    <t>F(8,11;0.05)=</t>
  </si>
  <si>
    <r>
      <rPr>
        <sz val="11"/>
        <color theme="1"/>
        <rFont val="ＭＳ Ｐゴシック"/>
        <family val="3"/>
        <charset val="128"/>
      </rPr>
      <t>残差</t>
    </r>
  </si>
  <si>
    <r>
      <rPr>
        <sz val="11"/>
        <color theme="1"/>
        <rFont val="ＭＳ Ｐゴシック"/>
        <family val="3"/>
        <charset val="128"/>
      </rPr>
      <t>合計</t>
    </r>
  </si>
  <si>
    <r>
      <rPr>
        <sz val="11"/>
        <color theme="1"/>
        <rFont val="ＭＳ Ｐゴシック"/>
        <family val="3"/>
        <charset val="128"/>
      </rPr>
      <t>係数</t>
    </r>
  </si>
  <si>
    <t xml:space="preserve">t </t>
  </si>
  <si>
    <r>
      <rPr>
        <sz val="11"/>
        <color theme="1"/>
        <rFont val="Times New Roman"/>
        <family val="1"/>
      </rPr>
      <t>P-</t>
    </r>
    <r>
      <rPr>
        <sz val="11"/>
        <color theme="1"/>
        <rFont val="ＭＳ Ｐゴシック"/>
        <family val="3"/>
        <charset val="128"/>
      </rPr>
      <t>値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</si>
  <si>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</si>
  <si>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95%</t>
    </r>
  </si>
  <si>
    <r>
      <rPr>
        <sz val="11"/>
        <color theme="1"/>
        <rFont val="ＭＳ Ｐゴシック"/>
        <family val="3"/>
        <charset val="128"/>
      </rPr>
      <t>下限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</si>
  <si>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上限</t>
    </r>
    <r>
      <rPr>
        <sz val="11"/>
        <color theme="1"/>
        <rFont val="Times New Roman"/>
        <family val="1"/>
      </rPr>
      <t xml:space="preserve"> 5.0%</t>
    </r>
  </si>
  <si>
    <r>
      <rPr>
        <sz val="11"/>
        <color theme="1"/>
        <rFont val="ＭＳ Ｐゴシック"/>
        <family val="3"/>
        <charset val="128"/>
      </rPr>
      <t>切片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</si>
  <si>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</si>
  <si>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</si>
  <si>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</si>
  <si>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</si>
  <si>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</si>
  <si>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6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</si>
  <si>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7</t>
    </r>
  </si>
  <si>
    <r>
      <rPr>
        <sz val="11"/>
        <color theme="1"/>
        <rFont val="Times New Roman"/>
        <family val="1"/>
      </rP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8</t>
    </r>
  </si>
  <si>
    <t>残差出力</t>
  </si>
  <si>
    <t>観測値</t>
  </si>
  <si>
    <t>予測値: Y</t>
  </si>
  <si>
    <t>残差</t>
  </si>
  <si>
    <r>
      <rPr>
        <sz val="11"/>
        <color theme="1"/>
        <rFont val="ＭＳ Ｐゴシック"/>
        <family val="3"/>
        <charset val="128"/>
      </rPr>
      <t>観測された分散比</t>
    </r>
  </si>
  <si>
    <r>
      <rPr>
        <sz val="11"/>
        <color theme="1"/>
        <rFont val="ＭＳ Ｐゴシック"/>
        <family val="3"/>
        <charset val="128"/>
      </rPr>
      <t>残差出力</t>
    </r>
  </si>
  <si>
    <r>
      <rPr>
        <sz val="11"/>
        <color theme="1"/>
        <rFont val="ＭＳ Ｐゴシック"/>
        <family val="3"/>
        <charset val="128"/>
      </rPr>
      <t>観測値</t>
    </r>
  </si>
  <si>
    <r>
      <rPr>
        <sz val="11"/>
        <color theme="1"/>
        <rFont val="ＭＳ Ｐゴシック"/>
        <family val="3"/>
        <charset val="128"/>
      </rPr>
      <t>予測値</t>
    </r>
    <r>
      <rPr>
        <sz val="11"/>
        <color theme="1"/>
        <rFont val="Times New Roman"/>
        <family val="1"/>
      </rPr>
      <t>: Y</t>
    </r>
  </si>
  <si>
    <t>原料メーカ</t>
  </si>
  <si>
    <t>機械</t>
  </si>
  <si>
    <t>生産担当者</t>
  </si>
  <si>
    <t>生産条件</t>
  </si>
  <si>
    <r>
      <rPr>
        <sz val="11"/>
        <color theme="1"/>
        <rFont val="ＭＳ 明朝"/>
        <family val="1"/>
        <charset val="128"/>
      </rPr>
      <t>特性値</t>
    </r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</si>
  <si>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x3</t>
    </r>
  </si>
  <si>
    <r>
      <rPr>
        <sz val="11"/>
        <color theme="1"/>
        <rFont val="ＭＳ 明朝"/>
        <family val="1"/>
        <charset val="128"/>
      </rPr>
      <t xml:space="preserve">旧式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5</t>
    </r>
  </si>
  <si>
    <r>
      <rPr>
        <sz val="11"/>
        <color theme="1"/>
        <rFont val="Times New Roman"/>
        <family val="1"/>
      </rPr>
      <t>F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7</t>
    </r>
  </si>
  <si>
    <r>
      <rPr>
        <sz val="11"/>
        <color theme="1"/>
        <rFont val="Times New Roman"/>
        <family val="1"/>
      </rPr>
      <t>G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8</t>
    </r>
  </si>
  <si>
    <r>
      <rPr>
        <sz val="11"/>
        <color theme="1"/>
        <rFont val="Times New Roman"/>
        <family val="1"/>
      </rPr>
      <t>H</t>
    </r>
    <r>
      <rPr>
        <sz val="11"/>
        <color theme="1"/>
        <rFont val="ＭＳ 明朝"/>
        <family val="1"/>
        <charset val="128"/>
      </rPr>
      <t>さん</t>
    </r>
    <r>
      <rPr>
        <sz val="11"/>
        <color theme="1"/>
        <rFont val="Times New Roman"/>
        <family val="1"/>
      </rPr>
      <t xml:space="preserve">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9</t>
    </r>
  </si>
  <si>
    <r>
      <rPr>
        <sz val="11"/>
        <color theme="1"/>
        <rFont val="ＭＳ Ｐ明朝"/>
        <family val="1"/>
        <charset val="128"/>
      </rPr>
      <t>速度</t>
    </r>
    <r>
      <rPr>
        <sz val="11"/>
        <color theme="1"/>
        <rFont val="Times New Roman"/>
        <family val="1"/>
      </rPr>
      <t xml:space="preserve">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</si>
  <si>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ＭＳ Ｐ明朝"/>
        <family val="1"/>
        <charset val="128"/>
      </rPr>
      <t>温度</t>
    </r>
    <r>
      <rPr>
        <sz val="11"/>
        <color theme="1"/>
        <rFont val="Times New Roman"/>
        <family val="1"/>
      </rPr>
      <t xml:space="preserve">          </t>
    </r>
    <r>
      <rPr>
        <i/>
        <sz val="11"/>
        <color theme="1"/>
        <rFont val="Times New Roman"/>
        <family val="1"/>
      </rPr>
      <t xml:space="preserve"> x</t>
    </r>
    <r>
      <rPr>
        <sz val="11"/>
        <color theme="1"/>
        <rFont val="Times New Roman"/>
        <family val="1"/>
      </rPr>
      <t>11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</si>
  <si>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社と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社の差</t>
    </r>
    <r>
      <rPr>
        <sz val="11"/>
        <color theme="1"/>
        <rFont val="Times New Roman"/>
        <family val="1"/>
      </rPr>
      <t xml:space="preserve">                           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1</t>
    </r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</si>
  <si>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明朝"/>
        <family val="1"/>
        <charset val="128"/>
      </rPr>
      <t>社と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明朝"/>
        <family val="1"/>
        <charset val="128"/>
      </rPr>
      <t>社の平均と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明朝"/>
        <family val="1"/>
        <charset val="128"/>
      </rPr>
      <t>社の差</t>
    </r>
    <r>
      <rPr>
        <sz val="11"/>
        <color theme="1"/>
        <rFont val="Times New Roman"/>
        <family val="1"/>
      </rPr>
      <t xml:space="preserve">                     </t>
    </r>
    <r>
      <rPr>
        <i/>
        <sz val="11"/>
        <color theme="1"/>
        <rFont val="Times New Roman"/>
        <family val="1"/>
      </rPr>
      <t>X2</t>
    </r>
  </si>
  <si>
    <t>列 1</t>
  </si>
  <si>
    <t>列 2</t>
  </si>
  <si>
    <t>列 3</t>
  </si>
  <si>
    <t>列 4</t>
  </si>
  <si>
    <t>列 5</t>
  </si>
  <si>
    <t>列 6</t>
  </si>
  <si>
    <t>列 7</t>
  </si>
  <si>
    <t>列 8</t>
  </si>
  <si>
    <r>
      <t xml:space="preserve"> 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0.562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6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0.927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7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2.740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8</t>
    </r>
    <phoneticPr fontId="10"/>
  </si>
  <si>
    <r>
      <t xml:space="preserve"> </t>
    </r>
    <r>
      <rPr>
        <sz val="11"/>
        <color theme="1"/>
        <rFont val="ＭＳ Ｐ明朝"/>
        <family val="1"/>
        <charset val="128"/>
      </rPr>
      <t>　　</t>
    </r>
    <r>
      <rPr>
        <sz val="11"/>
        <color theme="1"/>
        <rFont val="Times New Roman"/>
        <family val="1"/>
      </rPr>
      <t xml:space="preserve"> η=727.243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0.081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+1.539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1.725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Times New Roman"/>
        <family val="1"/>
      </rPr>
      <t>3+2.046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ＭＳ Ｐ明朝"/>
        <family val="1"/>
        <charset val="128"/>
      </rPr>
      <t>－</t>
    </r>
    <r>
      <rPr>
        <sz val="11"/>
        <color theme="1"/>
        <rFont val="Times New Roman"/>
        <family val="1"/>
      </rPr>
      <t>2.905</t>
    </r>
    <r>
      <rPr>
        <i/>
        <sz val="11"/>
        <color theme="1"/>
        <rFont val="Times New Roman"/>
        <family val="1"/>
      </rPr>
      <t>x</t>
    </r>
    <r>
      <rPr>
        <vertAlign val="sub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/>
    </r>
    <phoneticPr fontId="10"/>
  </si>
  <si>
    <t>機械</t>
    <rPh sb="0" eb="2">
      <t>キカイ</t>
    </rPh>
    <phoneticPr fontId="10"/>
  </si>
  <si>
    <r>
      <t>P-</t>
    </r>
    <r>
      <rPr>
        <sz val="11"/>
        <color theme="1"/>
        <rFont val="ＭＳ Ｐゴシック"/>
        <family val="3"/>
        <charset val="128"/>
      </rPr>
      <t>値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</si>
  <si>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1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</si>
  <si>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2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</si>
  <si>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3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</si>
  <si>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4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</si>
  <si>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5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</si>
  <si>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6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</si>
  <si>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7</t>
    </r>
  </si>
  <si>
    <r>
      <t xml:space="preserve">X </t>
    </r>
    <r>
      <rPr>
        <sz val="11"/>
        <color theme="1"/>
        <rFont val="ＭＳ Ｐゴシック"/>
        <family val="3"/>
        <charset val="128"/>
      </rPr>
      <t>値</t>
    </r>
    <r>
      <rPr>
        <sz val="11"/>
        <color theme="1"/>
        <rFont val="Times New Roman"/>
        <family val="1"/>
      </rPr>
      <t xml:space="preserve"> 8</t>
    </r>
  </si>
  <si>
    <r>
      <rPr>
        <i/>
        <sz val="9"/>
        <color theme="1"/>
        <rFont val="Times New Roman"/>
        <family val="1"/>
      </rPr>
      <t>F</t>
    </r>
    <r>
      <rPr>
        <sz val="9"/>
        <color theme="1"/>
        <rFont val="Times New Roman"/>
        <family val="1"/>
      </rPr>
      <t>(8,11;0.05)=</t>
    </r>
    <phoneticPr fontId="10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</si>
  <si>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(11,0.05)=</t>
    </r>
    <phoneticPr fontId="10"/>
  </si>
  <si>
    <r>
      <rPr>
        <i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(11,0.25)=</t>
    </r>
    <phoneticPr fontId="10"/>
  </si>
  <si>
    <t>　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</si>
</sst>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_ "/>
    <numFmt numFmtId="178" formatCode="0.0_ "/>
    <numFmt numFmtId="179" formatCode="0.0000"/>
    <numFmt numFmtId="180" formatCode="0.000"/>
  </numFmts>
  <fonts count="16" x14ac:knownFonts="1">
    <font>
      <sz val="11"/>
      <color theme="1"/>
      <name val="ＭＳ Ｐゴシック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6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Times New Roman"/>
      <family val="1"/>
    </font>
    <font>
      <vertAlign val="subscript"/>
      <sz val="11"/>
      <color theme="1"/>
      <name val="Times New Roman"/>
      <family val="1"/>
    </font>
    <font>
      <sz val="9"/>
      <color theme="1"/>
      <name val="ＭＳ Ｐゴシック"/>
      <family val="3"/>
      <charset val="128"/>
      <scheme val="minor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177" fontId="1" fillId="0" borderId="0" xfId="0" applyNumberFormat="1" applyFont="1">
      <alignment vertical="center"/>
    </xf>
    <xf numFmtId="0" fontId="0" fillId="0" borderId="8" xfId="0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179" fontId="11" fillId="0" borderId="0" xfId="0" applyNumberFormat="1" applyFont="1" applyFill="1" applyBorder="1" applyAlignment="1">
      <alignment vertical="center"/>
    </xf>
    <xf numFmtId="179" fontId="11" fillId="0" borderId="5" xfId="0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179" fontId="11" fillId="0" borderId="9" xfId="0" applyNumberFormat="1" applyFont="1" applyFill="1" applyBorder="1" applyAlignment="1">
      <alignment vertical="center"/>
    </xf>
    <xf numFmtId="179" fontId="1" fillId="0" borderId="9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179" fontId="1" fillId="0" borderId="8" xfId="0" applyNumberFormat="1" applyFont="1" applyFill="1" applyBorder="1" applyAlignment="1">
      <alignment vertical="center"/>
    </xf>
    <xf numFmtId="179" fontId="11" fillId="0" borderId="8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Border="1" applyAlignment="1">
      <alignment horizontal="right" vertical="center"/>
    </xf>
    <xf numFmtId="176" fontId="14" fillId="0" borderId="0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176" fontId="14" fillId="0" borderId="7" xfId="0" applyNumberFormat="1" applyFont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80" fontId="1" fillId="0" borderId="0" xfId="0" applyNumberFormat="1" applyFont="1" applyFill="1" applyBorder="1" applyAlignment="1">
      <alignment vertical="center"/>
    </xf>
    <xf numFmtId="180" fontId="1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5A-4BA3-9D1A-B25D2A6DCB22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5A-4BA3-9D1A-B25D2A6DC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2976"/>
        <c:axId val="44909312"/>
      </c:scatterChart>
      <c:valAx>
        <c:axId val="1542297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09312"/>
        <c:crosses val="autoZero"/>
        <c:crossBetween val="midCat"/>
      </c:valAx>
      <c:valAx>
        <c:axId val="4490931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2297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E-4BBF-B5E2-DDE1D7A41460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E-4BBF-B5E2-DDE1D7A41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40896"/>
        <c:axId val="207693312"/>
      </c:scatterChart>
      <c:valAx>
        <c:axId val="17624089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693312"/>
        <c:crosses val="autoZero"/>
        <c:crossBetween val="midCat"/>
      </c:valAx>
      <c:valAx>
        <c:axId val="20769331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4089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8-4B5E-A2E6-737D43AC3709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88-4B5E-A2E6-737D43AC3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91200"/>
        <c:axId val="176289664"/>
      </c:scatterChart>
      <c:valAx>
        <c:axId val="17629120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89664"/>
        <c:crosses val="autoZero"/>
        <c:crossBetween val="midCat"/>
      </c:valAx>
      <c:valAx>
        <c:axId val="17628966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29120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7-4B70-A9D7-2A0EB3B4BE17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97-4B70-A9D7-2A0EB3B4B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34208"/>
        <c:axId val="176714496"/>
      </c:scatterChart>
      <c:valAx>
        <c:axId val="1767342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14496"/>
        <c:crosses val="autoZero"/>
        <c:crossBetween val="midCat"/>
      </c:valAx>
      <c:valAx>
        <c:axId val="17671449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3420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11-44A6-972B-63008629EEED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11-44A6-972B-63008629E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14720"/>
        <c:axId val="176766336"/>
      </c:scatterChart>
      <c:valAx>
        <c:axId val="17681472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766336"/>
        <c:crosses val="autoZero"/>
        <c:crossBetween val="midCat"/>
      </c:valAx>
      <c:valAx>
        <c:axId val="17676633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81472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6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EC-4E59-B017-EE001653FFF2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EC-4E59-B017-EE001653F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94304"/>
        <c:axId val="194578688"/>
      </c:scatterChart>
      <c:valAx>
        <c:axId val="19459430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6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578688"/>
        <c:crosses val="autoZero"/>
        <c:crossBetween val="midCat"/>
      </c:valAx>
      <c:valAx>
        <c:axId val="19457868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59430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7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解析用データ!$I$4:$I$23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55-4D84-83BF-240F423B3586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解析用データ!$I$4:$I$23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55-4D84-83BF-240F423B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451968"/>
        <c:axId val="198448256"/>
      </c:scatterChart>
      <c:valAx>
        <c:axId val="19845196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448256"/>
        <c:crosses val="autoZero"/>
        <c:crossBetween val="midCat"/>
      </c:valAx>
      <c:valAx>
        <c:axId val="19844825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45196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8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解析用データ!$J$4:$J$23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7-4757-A690-3BDA5736FEA9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解析用データ!$J$4:$J$23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77-4757-A690-3BDA5736F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3104"/>
        <c:axId val="200860032"/>
      </c:scatterChart>
      <c:valAx>
        <c:axId val="20086310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8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60032"/>
        <c:crosses val="autoZero"/>
        <c:crossBetween val="midCat"/>
      </c:valAx>
      <c:valAx>
        <c:axId val="20086003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6310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解析用データ!$AJ$4:$AJ$23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74-496A-B801-8F9B0D8DA650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解析用データ!$AJ$4:$AJ$23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74-496A-B801-8F9B0D8DA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65936"/>
        <c:axId val="259766480"/>
      </c:scatterChart>
      <c:valAx>
        <c:axId val="170356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66480"/>
        <c:crosses val="autoZero"/>
        <c:crossBetween val="midCat"/>
      </c:valAx>
      <c:valAx>
        <c:axId val="25976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035659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解析用データ!$AK$4:$AK$23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1D-4123-869F-E8CE29D2AF72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解析用データ!$AK$4:$AK$23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1D-4123-869F-E8CE29D2A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67136"/>
        <c:axId val="259747760"/>
      </c:scatterChart>
      <c:valAx>
        <c:axId val="170356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47760"/>
        <c:crosses val="autoZero"/>
        <c:crossBetween val="midCat"/>
      </c:valAx>
      <c:valAx>
        <c:axId val="25974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035671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解析用データ!$AL$4:$AL$23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60-4049-8D04-B63D64D51AE8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解析用データ!$AL$4:$AL$23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60-4049-8D04-B63D64D51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66336"/>
        <c:axId val="259763568"/>
      </c:scatterChart>
      <c:valAx>
        <c:axId val="170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63568"/>
        <c:crosses val="autoZero"/>
        <c:crossBetween val="midCat"/>
      </c:valAx>
      <c:valAx>
        <c:axId val="25976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035663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2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解析用データ!$C$4:$C$23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23-43DF-AD13-9B279AA5076A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解析用データ!$C$4:$C$23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23-43DF-AD13-9B279AA50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583040"/>
        <c:axId val="95357184"/>
      </c:scatterChart>
      <c:valAx>
        <c:axId val="9458304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357184"/>
        <c:crosses val="autoZero"/>
        <c:crossBetween val="midCat"/>
      </c:valAx>
      <c:valAx>
        <c:axId val="9535718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58304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解析用データ!$AM$4:$AM$23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1A-4BF1-B0E8-8B649C99EB45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解析用データ!$AM$4:$AM$23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21A-4BF1-B0E8-8B649C99E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63536"/>
        <c:axId val="259746096"/>
      </c:scatterChart>
      <c:valAx>
        <c:axId val="170356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46096"/>
        <c:crosses val="autoZero"/>
        <c:crossBetween val="midCat"/>
      </c:valAx>
      <c:valAx>
        <c:axId val="25974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035635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解析用データ!$AN$4:$AN$23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C2-4EC0-8612-456EA5D437B9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解析用データ!$AN$4:$AN$23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C2-4EC0-8612-456EA5D43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792128"/>
        <c:axId val="259769808"/>
      </c:scatterChart>
      <c:valAx>
        <c:axId val="140979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69808"/>
        <c:crosses val="autoZero"/>
        <c:crossBetween val="midCat"/>
      </c:valAx>
      <c:valAx>
        <c:axId val="25976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40979212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6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解析用データ!$AO$4:$AO$23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B8-4897-BB21-A6FB5F21C582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解析用データ!$AO$4:$AO$23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B8-4897-BB21-A6FB5F21C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563536"/>
        <c:axId val="259751504"/>
      </c:scatterChart>
      <c:valAx>
        <c:axId val="170356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6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51504"/>
        <c:crosses val="autoZero"/>
        <c:crossBetween val="midCat"/>
      </c:valAx>
      <c:valAx>
        <c:axId val="25975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7035635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7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解析用データ!$AP$4:$AP$23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BD-44FF-B1F4-BBCDFD3DD654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解析用データ!$AP$4:$AP$23</c:f>
              <c:numCache>
                <c:formatCode>General</c:formatCode>
                <c:ptCount val="20"/>
                <c:pt idx="0">
                  <c:v>52</c:v>
                </c:pt>
                <c:pt idx="1">
                  <c:v>49</c:v>
                </c:pt>
                <c:pt idx="2">
                  <c:v>49</c:v>
                </c:pt>
                <c:pt idx="3">
                  <c:v>46</c:v>
                </c:pt>
                <c:pt idx="4">
                  <c:v>53</c:v>
                </c:pt>
                <c:pt idx="5">
                  <c:v>48</c:v>
                </c:pt>
                <c:pt idx="6">
                  <c:v>45</c:v>
                </c:pt>
                <c:pt idx="7">
                  <c:v>52</c:v>
                </c:pt>
                <c:pt idx="8">
                  <c:v>48</c:v>
                </c:pt>
                <c:pt idx="9">
                  <c:v>55</c:v>
                </c:pt>
                <c:pt idx="10">
                  <c:v>47</c:v>
                </c:pt>
                <c:pt idx="11">
                  <c:v>50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54</c:v>
                </c:pt>
                <c:pt idx="16">
                  <c:v>52</c:v>
                </c:pt>
                <c:pt idx="17">
                  <c:v>55</c:v>
                </c:pt>
                <c:pt idx="18">
                  <c:v>55</c:v>
                </c:pt>
                <c:pt idx="19">
                  <c:v>47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BD-44FF-B1F4-BBCDFD3DD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114512"/>
        <c:axId val="259747344"/>
      </c:scatterChart>
      <c:valAx>
        <c:axId val="20151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47344"/>
        <c:crosses val="autoZero"/>
        <c:crossBetween val="midCat"/>
      </c:valAx>
      <c:valAx>
        <c:axId val="25974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201511451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X </a:t>
            </a:r>
            <a:r>
              <a:rPr lang="ja-JP" altLang="en-US"/>
              <a:t>値 </a:t>
            </a:r>
            <a:r>
              <a:rPr lang="en-US" altLang="ja-JP"/>
              <a:t>8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解析用データ!$AQ$4:$AQ$23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解析用データ!$AR$4:$AR$23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CC-4F78-9E53-0D6BFB2ED6E5}"/>
            </c:ext>
          </c:extLst>
        </c:ser>
        <c:ser>
          <c:idx val="1"/>
          <c:order val="1"/>
          <c:tx>
            <c:v>予測値: Y</c:v>
          </c:tx>
          <c:spPr>
            <a:ln w="28575">
              <a:noFill/>
            </a:ln>
          </c:spPr>
          <c:xVal>
            <c:numRef>
              <c:f>解析用データ!$AQ$4:$AQ$23</c:f>
              <c:numCache>
                <c:formatCode>General</c:formatCode>
                <c:ptCount val="20"/>
                <c:pt idx="0">
                  <c:v>241</c:v>
                </c:pt>
                <c:pt idx="1">
                  <c:v>241</c:v>
                </c:pt>
                <c:pt idx="2">
                  <c:v>238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241</c:v>
                </c:pt>
                <c:pt idx="7">
                  <c:v>243</c:v>
                </c:pt>
                <c:pt idx="8">
                  <c:v>241</c:v>
                </c:pt>
                <c:pt idx="9">
                  <c:v>239</c:v>
                </c:pt>
                <c:pt idx="10">
                  <c:v>240</c:v>
                </c:pt>
                <c:pt idx="11">
                  <c:v>239</c:v>
                </c:pt>
                <c:pt idx="12">
                  <c:v>239</c:v>
                </c:pt>
                <c:pt idx="13">
                  <c:v>241</c:v>
                </c:pt>
                <c:pt idx="14">
                  <c:v>236</c:v>
                </c:pt>
                <c:pt idx="15">
                  <c:v>237</c:v>
                </c:pt>
                <c:pt idx="16">
                  <c:v>240</c:v>
                </c:pt>
                <c:pt idx="17">
                  <c:v>239</c:v>
                </c:pt>
                <c:pt idx="18">
                  <c:v>239</c:v>
                </c:pt>
                <c:pt idx="19">
                  <c:v>238</c:v>
                </c:pt>
              </c:numCache>
            </c:numRef>
          </c:xVal>
          <c:yVal>
            <c:numRef>
              <c:f>'A,B回帰分析 '!$B$32:$B$51</c:f>
              <c:numCache>
                <c:formatCode>0.000</c:formatCode>
                <c:ptCount val="20"/>
                <c:pt idx="0">
                  <c:v>18.642565895367625</c:v>
                </c:pt>
                <c:pt idx="1">
                  <c:v>23.469011012165083</c:v>
                </c:pt>
                <c:pt idx="2">
                  <c:v>26.658283949431279</c:v>
                </c:pt>
                <c:pt idx="3">
                  <c:v>20.901700719521045</c:v>
                </c:pt>
                <c:pt idx="4">
                  <c:v>23.010375987943007</c:v>
                </c:pt>
                <c:pt idx="5">
                  <c:v>22.589901890286342</c:v>
                </c:pt>
                <c:pt idx="6">
                  <c:v>20.420445784249068</c:v>
                </c:pt>
                <c:pt idx="7">
                  <c:v>12.413908540994612</c:v>
                </c:pt>
                <c:pt idx="8">
                  <c:v>23.889833741380585</c:v>
                </c:pt>
                <c:pt idx="9">
                  <c:v>23.387615325157981</c:v>
                </c:pt>
                <c:pt idx="10">
                  <c:v>23.112813605711835</c:v>
                </c:pt>
                <c:pt idx="11">
                  <c:v>25.333451491280812</c:v>
                </c:pt>
                <c:pt idx="12">
                  <c:v>29.603862411437262</c:v>
                </c:pt>
                <c:pt idx="13">
                  <c:v>22.589901890286342</c:v>
                </c:pt>
                <c:pt idx="14">
                  <c:v>29.567786337617235</c:v>
                </c:pt>
                <c:pt idx="15">
                  <c:v>25.462019064835317</c:v>
                </c:pt>
                <c:pt idx="16">
                  <c:v>21.197117288359095</c:v>
                </c:pt>
                <c:pt idx="17">
                  <c:v>23.201929747021723</c:v>
                </c:pt>
                <c:pt idx="18">
                  <c:v>18.251538826353112</c:v>
                </c:pt>
                <c:pt idx="19">
                  <c:v>32.475025092326177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CC-4F78-9E53-0D6BFB2ED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115312"/>
        <c:axId val="259751088"/>
      </c:scatterChart>
      <c:valAx>
        <c:axId val="201511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8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751088"/>
        <c:crosses val="autoZero"/>
        <c:crossBetween val="midCat"/>
      </c:valAx>
      <c:valAx>
        <c:axId val="25975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201511531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3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5-4470-AF3D-D0CFE15FE3F4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解析用データ!$D$4:$D$23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75-4470-AF3D-D0CFE15FE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02528"/>
        <c:axId val="198883200"/>
      </c:scatterChart>
      <c:valAx>
        <c:axId val="19170252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883200"/>
        <c:crosses val="autoZero"/>
        <c:crossBetween val="midCat"/>
      </c:valAx>
      <c:valAx>
        <c:axId val="19888320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70252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4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D-49ED-A5FD-04B698A05E8F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8D-49ED-A5FD-04B698A0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44800"/>
        <c:axId val="200846720"/>
      </c:scatterChart>
      <c:valAx>
        <c:axId val="20084480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4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46720"/>
        <c:crosses val="autoZero"/>
        <c:crossBetween val="midCat"/>
      </c:valAx>
      <c:valAx>
        <c:axId val="20084672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44800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5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60-4A49-B01E-13FB6FB1FDE2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解析用データ!$E$4:$E$23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60-4A49-B01E-13FB6FB1F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40896"/>
        <c:axId val="134247168"/>
      </c:scatterChart>
      <c:valAx>
        <c:axId val="13424089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47168"/>
        <c:crosses val="autoZero"/>
        <c:crossBetween val="midCat"/>
      </c:valAx>
      <c:valAx>
        <c:axId val="13424716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40896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6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BF-4F6A-8B54-A24AD88E279B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データ!#REF!</c:f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BF-4F6A-8B54-A24AD88E2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69184"/>
        <c:axId val="134271360"/>
      </c:scatterChart>
      <c:valAx>
        <c:axId val="13426918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6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71360"/>
        <c:crosses val="autoZero"/>
        <c:crossBetween val="midCat"/>
      </c:valAx>
      <c:valAx>
        <c:axId val="13427136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6918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7 </a:t>
            </a:r>
            <a:r>
              <a:rPr lang="ja-JP" altLang="en-US"/>
              <a:t>観測値グラフ</a:t>
            </a:r>
          </a:p>
        </c:rich>
      </c:tx>
      <c:layout>
        <c:manualLayout>
          <c:xMode val="edge"/>
          <c:yMode val="edge"/>
          <c:x val="0.36853291776028002"/>
          <c:y val="0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22-4B79-B0A8-1A5EB1B4AD65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解析用データ!$F$4:$F$23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22-4B79-B0A8-1A5EB1B4A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81088"/>
        <c:axId val="135938048"/>
      </c:scatterChart>
      <c:valAx>
        <c:axId val="13428108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938048"/>
        <c:crosses val="autoZero"/>
        <c:crossBetween val="midCat"/>
      </c:valAx>
      <c:valAx>
        <c:axId val="13593804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8108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8 </a:t>
            </a:r>
            <a:r>
              <a:rPr lang="ja-JP" altLang="en-US"/>
              <a:t>観測値グラフ</a:t>
            </a:r>
          </a:p>
        </c:rich>
      </c:tx>
      <c:layout>
        <c:manualLayout>
          <c:xMode val="edge"/>
          <c:yMode val="edge"/>
          <c:x val="0.233116251093613"/>
          <c:y val="5.2790378255827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解析用データ!$H$4:$H$23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2A-4E50-A52D-236EF0641767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解析用データ!$G$4:$G$23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xVal>
          <c:yVal>
            <c:numRef>
              <c:f>解析結果!$C$32:$C$51</c:f>
              <c:numCache>
                <c:formatCode>0.00_ 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2A-4E50-A52D-236EF0641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24608"/>
        <c:axId val="139926528"/>
      </c:scatterChart>
      <c:valAx>
        <c:axId val="1399246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8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926528"/>
        <c:crosses val="autoZero"/>
        <c:crossBetween val="midCat"/>
      </c:valAx>
      <c:valAx>
        <c:axId val="13992652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924608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X </a:t>
            </a:r>
            <a:r>
              <a:rPr lang="ja-JP" altLang="en-US"/>
              <a:t>値 </a:t>
            </a:r>
            <a:r>
              <a:rPr lang="en-US" altLang="ja-JP"/>
              <a:t>1 </a:t>
            </a:r>
            <a:r>
              <a:rPr lang="ja-JP" altLang="en-US"/>
              <a:t>観測値グラフ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解析用データ!$C$4:$C$23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解析用データ!$K$4:$K$23</c:f>
              <c:numCache>
                <c:formatCode>0.0_ </c:formatCode>
                <c:ptCount val="20"/>
                <c:pt idx="0">
                  <c:v>13.4479851514101</c:v>
                </c:pt>
                <c:pt idx="1">
                  <c:v>23.9957576516084</c:v>
                </c:pt>
                <c:pt idx="2">
                  <c:v>26.1359736034413</c:v>
                </c:pt>
                <c:pt idx="3">
                  <c:v>22.709863279806399</c:v>
                </c:pt>
                <c:pt idx="4">
                  <c:v>25.768605892872401</c:v>
                </c:pt>
                <c:pt idx="5">
                  <c:v>22.936298864521</c:v>
                </c:pt>
                <c:pt idx="6">
                  <c:v>21.6315485100261</c:v>
                </c:pt>
                <c:pt idx="7">
                  <c:v>11.8051379682496</c:v>
                </c:pt>
                <c:pt idx="8">
                  <c:v>25.730676325829702</c:v>
                </c:pt>
                <c:pt idx="9">
                  <c:v>26.410335117578501</c:v>
                </c:pt>
                <c:pt idx="10">
                  <c:v>23.032823832798702</c:v>
                </c:pt>
                <c:pt idx="11">
                  <c:v>26.409857696015401</c:v>
                </c:pt>
                <c:pt idx="12">
                  <c:v>29.7982929418562</c:v>
                </c:pt>
                <c:pt idx="13">
                  <c:v>20.283875801111499</c:v>
                </c:pt>
                <c:pt idx="14">
                  <c:v>29.088098605722202</c:v>
                </c:pt>
                <c:pt idx="15">
                  <c:v>25.8586483214516</c:v>
                </c:pt>
                <c:pt idx="16">
                  <c:v>21.598195012519099</c:v>
                </c:pt>
                <c:pt idx="17">
                  <c:v>21.612092430097899</c:v>
                </c:pt>
                <c:pt idx="18">
                  <c:v>18.122423951374302</c:v>
                </c:pt>
                <c:pt idx="19">
                  <c:v>29.802597643435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61-420F-9E56-75BB70DF1738}"/>
            </c:ext>
          </c:extLst>
        </c:ser>
        <c:ser>
          <c:idx val="1"/>
          <c:order val="1"/>
          <c:tx>
            <c:v>予測値: Y</c:v>
          </c:tx>
          <c:spPr>
            <a:ln w="28575" cap="rnd" cmpd="sng" algn="ctr">
              <a:noFill/>
              <a:prstDash val="solid"/>
              <a:round/>
            </a:ln>
          </c:spPr>
          <c:xVal>
            <c:numRef>
              <c:f>解析用データ!$C$4:$C$23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'A,C回帰分析'!$B$32:$B$51</c:f>
              <c:numCache>
                <c:formatCode>0.00</c:formatCode>
                <c:ptCount val="20"/>
                <c:pt idx="0">
                  <c:v>18.642565895367401</c:v>
                </c:pt>
                <c:pt idx="1">
                  <c:v>23.469011012165002</c:v>
                </c:pt>
                <c:pt idx="2">
                  <c:v>26.6582839494314</c:v>
                </c:pt>
                <c:pt idx="3">
                  <c:v>20.901700719520999</c:v>
                </c:pt>
                <c:pt idx="4">
                  <c:v>23.010375987942901</c:v>
                </c:pt>
                <c:pt idx="5">
                  <c:v>22.589901890286299</c:v>
                </c:pt>
                <c:pt idx="6">
                  <c:v>20.4204457842492</c:v>
                </c:pt>
                <c:pt idx="7">
                  <c:v>12.413908540994401</c:v>
                </c:pt>
                <c:pt idx="8">
                  <c:v>23.8898337413805</c:v>
                </c:pt>
                <c:pt idx="9">
                  <c:v>23.3876153251578</c:v>
                </c:pt>
                <c:pt idx="10">
                  <c:v>23.1128136057118</c:v>
                </c:pt>
                <c:pt idx="11">
                  <c:v>25.333451491280801</c:v>
                </c:pt>
                <c:pt idx="12">
                  <c:v>29.603862411437301</c:v>
                </c:pt>
                <c:pt idx="13">
                  <c:v>22.589901890286299</c:v>
                </c:pt>
                <c:pt idx="14">
                  <c:v>29.5677863376172</c:v>
                </c:pt>
                <c:pt idx="15">
                  <c:v>25.4620190648352</c:v>
                </c:pt>
                <c:pt idx="16">
                  <c:v>21.1971172883589</c:v>
                </c:pt>
                <c:pt idx="17">
                  <c:v>23.201929747021499</c:v>
                </c:pt>
                <c:pt idx="18">
                  <c:v>18.251538826352999</c:v>
                </c:pt>
                <c:pt idx="19">
                  <c:v>32.475025092326099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61-420F-9E56-75BB70DF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33664"/>
        <c:axId val="200763264"/>
      </c:scatterChart>
      <c:valAx>
        <c:axId val="20083366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X </a:t>
                </a:r>
                <a:r>
                  <a:rPr lang="ja-JP" altLang="en-US"/>
                  <a:t>値 </a:t>
                </a:r>
                <a:r>
                  <a:rPr lang="en-US" altLang="ja-JP"/>
                  <a:t>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763264"/>
        <c:crosses val="autoZero"/>
        <c:crossBetween val="midCat"/>
      </c:valAx>
      <c:valAx>
        <c:axId val="20076326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ja-JP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en-US"/>
                  <a:t>Y</a:t>
                </a:r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833664"/>
        <c:crosses val="autoZero"/>
        <c:crossBetween val="midCat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ja-JP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lang="ja-JP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548640</xdr:colOff>
      <xdr:row>0</xdr:row>
      <xdr:rowOff>106680</xdr:rowOff>
    </xdr:from>
    <xdr:to>
      <xdr:col>16</xdr:col>
      <xdr:colOff>548640</xdr:colOff>
      <xdr:row>10</xdr:row>
      <xdr:rowOff>106680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205740</xdr:colOff>
      <xdr:row>11</xdr:row>
      <xdr:rowOff>129541</xdr:rowOff>
    </xdr:from>
    <xdr:to>
      <xdr:col>17</xdr:col>
      <xdr:colOff>205740</xdr:colOff>
      <xdr:row>21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365760</xdr:colOff>
      <xdr:row>22</xdr:row>
      <xdr:rowOff>53341</xdr:rowOff>
    </xdr:from>
    <xdr:to>
      <xdr:col>17</xdr:col>
      <xdr:colOff>365760</xdr:colOff>
      <xdr:row>32</xdr:row>
      <xdr:rowOff>53340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365760</xdr:colOff>
      <xdr:row>30</xdr:row>
      <xdr:rowOff>144781</xdr:rowOff>
    </xdr:from>
    <xdr:to>
      <xdr:col>18</xdr:col>
      <xdr:colOff>365760</xdr:colOff>
      <xdr:row>40</xdr:row>
      <xdr:rowOff>106680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472440</xdr:colOff>
      <xdr:row>39</xdr:row>
      <xdr:rowOff>114300</xdr:rowOff>
    </xdr:from>
    <xdr:to>
      <xdr:col>18</xdr:col>
      <xdr:colOff>472440</xdr:colOff>
      <xdr:row>49</xdr:row>
      <xdr:rowOff>60960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541020</xdr:colOff>
      <xdr:row>47</xdr:row>
      <xdr:rowOff>38101</xdr:rowOff>
    </xdr:from>
    <xdr:to>
      <xdr:col>18</xdr:col>
      <xdr:colOff>541020</xdr:colOff>
      <xdr:row>57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251460</xdr:colOff>
      <xdr:row>25</xdr:row>
      <xdr:rowOff>91440</xdr:rowOff>
    </xdr:from>
    <xdr:to>
      <xdr:col>17</xdr:col>
      <xdr:colOff>251460</xdr:colOff>
      <xdr:row>35</xdr:row>
      <xdr:rowOff>68579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205740</xdr:colOff>
      <xdr:row>35</xdr:row>
      <xdr:rowOff>30480</xdr:rowOff>
    </xdr:from>
    <xdr:to>
      <xdr:col>17</xdr:col>
      <xdr:colOff>205740</xdr:colOff>
      <xdr:row>44</xdr:row>
      <xdr:rowOff>137159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15</xdr:col>
      <xdr:colOff>0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1</xdr:rowOff>
    </xdr:from>
    <xdr:to>
      <xdr:col>16</xdr:col>
      <xdr:colOff>0</xdr:colOff>
      <xdr:row>12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17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1</xdr:rowOff>
    </xdr:from>
    <xdr:to>
      <xdr:col>18</xdr:col>
      <xdr:colOff>0</xdr:colOff>
      <xdr:row>16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10</xdr:row>
      <xdr:rowOff>1</xdr:rowOff>
    </xdr:from>
    <xdr:to>
      <xdr:col>20</xdr:col>
      <xdr:colOff>0</xdr:colOff>
      <xdr:row>20</xdr:row>
      <xdr:rowOff>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12</xdr:row>
      <xdr:rowOff>0</xdr:rowOff>
    </xdr:from>
    <xdr:to>
      <xdr:col>21</xdr:col>
      <xdr:colOff>0</xdr:colOff>
      <xdr:row>21</xdr:row>
      <xdr:rowOff>167639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14</xdr:row>
      <xdr:rowOff>0</xdr:rowOff>
    </xdr:from>
    <xdr:to>
      <xdr:col>22</xdr:col>
      <xdr:colOff>0</xdr:colOff>
      <xdr:row>23</xdr:row>
      <xdr:rowOff>167639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251460</xdr:colOff>
      <xdr:row>0</xdr:row>
      <xdr:rowOff>160020</xdr:rowOff>
    </xdr:from>
    <xdr:to>
      <xdr:col>15</xdr:col>
      <xdr:colOff>251460</xdr:colOff>
      <xdr:row>10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2EB4E5-1243-4A0D-9701-7CF206CD07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251460</xdr:colOff>
      <xdr:row>2</xdr:row>
      <xdr:rowOff>160020</xdr:rowOff>
    </xdr:from>
    <xdr:to>
      <xdr:col>16</xdr:col>
      <xdr:colOff>251460</xdr:colOff>
      <xdr:row>12</xdr:row>
      <xdr:rowOff>160020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9F3954D-CB1C-4162-AFAD-AA2DEA644C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251460</xdr:colOff>
      <xdr:row>4</xdr:row>
      <xdr:rowOff>160020</xdr:rowOff>
    </xdr:from>
    <xdr:to>
      <xdr:col>17</xdr:col>
      <xdr:colOff>251460</xdr:colOff>
      <xdr:row>14</xdr:row>
      <xdr:rowOff>160020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CC4CFE0-6120-4BD7-BDA7-EE595752B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251460</xdr:colOff>
      <xdr:row>6</xdr:row>
      <xdr:rowOff>160020</xdr:rowOff>
    </xdr:from>
    <xdr:to>
      <xdr:col>18</xdr:col>
      <xdr:colOff>251460</xdr:colOff>
      <xdr:row>16</xdr:row>
      <xdr:rowOff>160020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BA14262-67C0-4CDA-B797-382CACD3A6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251460</xdr:colOff>
      <xdr:row>8</xdr:row>
      <xdr:rowOff>160020</xdr:rowOff>
    </xdr:from>
    <xdr:to>
      <xdr:col>19</xdr:col>
      <xdr:colOff>251460</xdr:colOff>
      <xdr:row>18</xdr:row>
      <xdr:rowOff>160020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19B9319-B7E8-47DA-B2E3-C10985AFAA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251460</xdr:colOff>
      <xdr:row>10</xdr:row>
      <xdr:rowOff>160020</xdr:rowOff>
    </xdr:from>
    <xdr:to>
      <xdr:col>20</xdr:col>
      <xdr:colOff>251460</xdr:colOff>
      <xdr:row>20</xdr:row>
      <xdr:rowOff>160020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BA2A57-60A0-47A6-A916-44ECBDD46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251460</xdr:colOff>
      <xdr:row>12</xdr:row>
      <xdr:rowOff>160020</xdr:rowOff>
    </xdr:from>
    <xdr:to>
      <xdr:col>21</xdr:col>
      <xdr:colOff>251461</xdr:colOff>
      <xdr:row>22</xdr:row>
      <xdr:rowOff>160020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5879DE3C-2B51-4182-8545-CCB649114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251460</xdr:colOff>
      <xdr:row>14</xdr:row>
      <xdr:rowOff>160020</xdr:rowOff>
    </xdr:from>
    <xdr:to>
      <xdr:col>22</xdr:col>
      <xdr:colOff>251461</xdr:colOff>
      <xdr:row>24</xdr:row>
      <xdr:rowOff>160020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DBA99DBB-34BA-44F9-B561-B99F0731C9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opLeftCell="A28" workbookViewId="0">
      <selection activeCell="I10" sqref="I10"/>
    </sheetView>
  </sheetViews>
  <sheetFormatPr defaultColWidth="9" defaultRowHeight="13.2" x14ac:dyDescent="0.2"/>
  <cols>
    <col min="1" max="1" width="2" customWidth="1"/>
    <col min="2" max="2" width="5.77734375" style="1" customWidth="1"/>
    <col min="3" max="3" width="6" style="1" customWidth="1"/>
    <col min="4" max="4" width="5.6640625" style="1" customWidth="1"/>
    <col min="5" max="5" width="6" style="1" customWidth="1"/>
    <col min="6" max="6" width="6.33203125" style="1" customWidth="1"/>
    <col min="7" max="7" width="7.33203125" style="1" customWidth="1"/>
    <col min="8" max="9" width="6.21875" style="1" customWidth="1"/>
    <col min="10" max="11" width="6.5546875" style="1" customWidth="1"/>
    <col min="12" max="13" width="8.88671875" style="1"/>
    <col min="14" max="14" width="10.6640625" style="1" customWidth="1"/>
    <col min="15" max="15" width="3.6640625" customWidth="1"/>
  </cols>
  <sheetData>
    <row r="1" spans="2:16" x14ac:dyDescent="0.2">
      <c r="P1" s="62" t="s">
        <v>98</v>
      </c>
    </row>
    <row r="2" spans="2:16" ht="18" customHeight="1" x14ac:dyDescent="0.2">
      <c r="B2" s="64" t="s">
        <v>0</v>
      </c>
      <c r="C2" s="66" t="s">
        <v>1</v>
      </c>
      <c r="D2" s="67"/>
      <c r="E2" s="68"/>
      <c r="F2" s="66" t="s">
        <v>2</v>
      </c>
      <c r="G2" s="68"/>
      <c r="H2" s="66" t="s">
        <v>3</v>
      </c>
      <c r="I2" s="67"/>
      <c r="J2" s="67"/>
      <c r="K2" s="68"/>
      <c r="L2" s="66" t="s">
        <v>4</v>
      </c>
      <c r="M2" s="68"/>
      <c r="N2" s="47" t="s">
        <v>5</v>
      </c>
      <c r="O2" s="51"/>
    </row>
    <row r="3" spans="2:16" ht="27" customHeight="1" x14ac:dyDescent="0.2">
      <c r="B3" s="65"/>
      <c r="C3" s="7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6" t="s">
        <v>17</v>
      </c>
      <c r="O3" s="52"/>
    </row>
    <row r="4" spans="2:16" ht="13.8" x14ac:dyDescent="0.2">
      <c r="B4" s="3">
        <v>1</v>
      </c>
      <c r="C4" s="3">
        <v>1</v>
      </c>
      <c r="D4" s="3">
        <v>0</v>
      </c>
      <c r="E4" s="3">
        <v>0</v>
      </c>
      <c r="F4" s="3">
        <v>1</v>
      </c>
      <c r="G4" s="3">
        <v>0</v>
      </c>
      <c r="H4" s="3">
        <v>1</v>
      </c>
      <c r="I4" s="3">
        <v>0</v>
      </c>
      <c r="J4" s="3">
        <v>0</v>
      </c>
      <c r="K4" s="3">
        <v>0</v>
      </c>
      <c r="L4" s="3">
        <v>52</v>
      </c>
      <c r="M4" s="3">
        <v>241</v>
      </c>
      <c r="N4" s="8">
        <v>-4.7020148485898954</v>
      </c>
    </row>
    <row r="5" spans="2:16" ht="13.8" x14ac:dyDescent="0.2">
      <c r="B5" s="3">
        <f t="shared" ref="B5:B23" si="0">B4+1</f>
        <v>2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1</v>
      </c>
      <c r="J5" s="3">
        <v>0</v>
      </c>
      <c r="K5" s="3">
        <v>0</v>
      </c>
      <c r="L5" s="3">
        <v>49</v>
      </c>
      <c r="M5" s="3">
        <v>241</v>
      </c>
      <c r="N5" s="8">
        <v>1.8457576516084402</v>
      </c>
    </row>
    <row r="6" spans="2:16" ht="13.8" x14ac:dyDescent="0.2">
      <c r="B6" s="3">
        <f t="shared" si="0"/>
        <v>3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49</v>
      </c>
      <c r="M6" s="3">
        <v>238</v>
      </c>
      <c r="N6" s="8">
        <v>-0.51402639655862004</v>
      </c>
    </row>
    <row r="7" spans="2:16" ht="13.8" x14ac:dyDescent="0.2">
      <c r="B7" s="3">
        <f t="shared" si="0"/>
        <v>4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46</v>
      </c>
      <c r="M7" s="3">
        <v>242</v>
      </c>
      <c r="N7" s="8">
        <v>1.059863279806448</v>
      </c>
    </row>
    <row r="8" spans="2:16" ht="13.8" x14ac:dyDescent="0.2">
      <c r="B8" s="3">
        <f t="shared" si="0"/>
        <v>5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3">
        <v>1</v>
      </c>
      <c r="I8" s="3">
        <v>0</v>
      </c>
      <c r="J8" s="3">
        <v>0</v>
      </c>
      <c r="K8" s="3">
        <v>0</v>
      </c>
      <c r="L8" s="3">
        <v>53</v>
      </c>
      <c r="M8" s="3">
        <v>239</v>
      </c>
      <c r="N8" s="8">
        <v>1.6186058928724401</v>
      </c>
    </row>
    <row r="9" spans="2:16" ht="13.8" x14ac:dyDescent="0.2">
      <c r="B9" s="3">
        <f t="shared" si="0"/>
        <v>6</v>
      </c>
      <c r="C9" s="3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  <c r="I9" s="3">
        <v>1</v>
      </c>
      <c r="J9" s="3">
        <v>0</v>
      </c>
      <c r="K9" s="3">
        <v>0</v>
      </c>
      <c r="L9" s="3">
        <v>48</v>
      </c>
      <c r="M9" s="3">
        <v>241</v>
      </c>
      <c r="N9" s="8">
        <v>2.786298864521088</v>
      </c>
    </row>
    <row r="10" spans="2:16" ht="13.8" x14ac:dyDescent="0.2">
      <c r="B10" s="3">
        <f t="shared" si="0"/>
        <v>7</v>
      </c>
      <c r="C10" s="3">
        <v>0</v>
      </c>
      <c r="D10" s="3">
        <v>1</v>
      </c>
      <c r="E10" s="3">
        <v>0</v>
      </c>
      <c r="F10" s="3">
        <v>0</v>
      </c>
      <c r="G10" s="3">
        <v>1</v>
      </c>
      <c r="H10" s="3">
        <v>0</v>
      </c>
      <c r="I10" s="3">
        <v>0</v>
      </c>
      <c r="J10" s="3">
        <v>1</v>
      </c>
      <c r="K10" s="3">
        <v>0</v>
      </c>
      <c r="L10" s="3">
        <v>45</v>
      </c>
      <c r="M10" s="3">
        <v>241</v>
      </c>
      <c r="N10" s="8">
        <v>0.98154851002618404</v>
      </c>
    </row>
    <row r="11" spans="2:16" ht="13.8" x14ac:dyDescent="0.2">
      <c r="B11" s="3">
        <f t="shared" si="0"/>
        <v>8</v>
      </c>
      <c r="C11" s="3">
        <v>0</v>
      </c>
      <c r="D11" s="3">
        <v>0</v>
      </c>
      <c r="E11" s="3">
        <v>1</v>
      </c>
      <c r="F11" s="3">
        <v>0</v>
      </c>
      <c r="G11" s="3">
        <v>1</v>
      </c>
      <c r="H11" s="3">
        <v>0</v>
      </c>
      <c r="I11" s="3">
        <v>0</v>
      </c>
      <c r="J11" s="3">
        <v>0</v>
      </c>
      <c r="K11" s="3">
        <v>1</v>
      </c>
      <c r="L11" s="3">
        <v>52</v>
      </c>
      <c r="M11" s="3">
        <v>243</v>
      </c>
      <c r="N11" s="8">
        <v>0.1551379682496192</v>
      </c>
    </row>
    <row r="12" spans="2:16" ht="13.8" x14ac:dyDescent="0.2">
      <c r="B12" s="3">
        <f t="shared" si="0"/>
        <v>9</v>
      </c>
      <c r="C12" s="3">
        <v>0</v>
      </c>
      <c r="D12" s="3">
        <v>0</v>
      </c>
      <c r="E12" s="3">
        <v>1</v>
      </c>
      <c r="F12" s="3">
        <v>1</v>
      </c>
      <c r="G12" s="3">
        <v>0</v>
      </c>
      <c r="H12" s="3">
        <v>1</v>
      </c>
      <c r="I12" s="3">
        <v>0</v>
      </c>
      <c r="J12" s="3">
        <v>0</v>
      </c>
      <c r="K12" s="3">
        <v>0</v>
      </c>
      <c r="L12" s="3">
        <v>48</v>
      </c>
      <c r="M12" s="3">
        <v>241</v>
      </c>
      <c r="N12" s="8">
        <v>1.5806763258296961</v>
      </c>
    </row>
    <row r="13" spans="2:16" ht="13.8" x14ac:dyDescent="0.2">
      <c r="B13" s="3">
        <f t="shared" si="0"/>
        <v>10</v>
      </c>
      <c r="C13" s="3">
        <v>1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1</v>
      </c>
      <c r="J13" s="3">
        <v>0</v>
      </c>
      <c r="K13" s="3">
        <v>0</v>
      </c>
      <c r="L13" s="3">
        <v>55</v>
      </c>
      <c r="M13" s="3">
        <v>239</v>
      </c>
      <c r="N13" s="8">
        <v>4.2603351175785047</v>
      </c>
    </row>
    <row r="14" spans="2:16" ht="13.8" x14ac:dyDescent="0.2">
      <c r="B14" s="3">
        <f t="shared" si="0"/>
        <v>11</v>
      </c>
      <c r="C14" s="3">
        <v>1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47</v>
      </c>
      <c r="M14" s="3">
        <v>240</v>
      </c>
      <c r="N14" s="8">
        <v>-1.6171761672012479</v>
      </c>
    </row>
    <row r="15" spans="2:16" ht="13.8" x14ac:dyDescent="0.2">
      <c r="B15" s="3">
        <f t="shared" si="0"/>
        <v>12</v>
      </c>
      <c r="C15" s="3">
        <v>0</v>
      </c>
      <c r="D15" s="3">
        <v>1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50</v>
      </c>
      <c r="M15" s="3">
        <v>239</v>
      </c>
      <c r="N15" s="8">
        <v>1.7598576960153838</v>
      </c>
    </row>
    <row r="16" spans="2:16" ht="13.8" x14ac:dyDescent="0.2">
      <c r="B16" s="3">
        <f t="shared" si="0"/>
        <v>13</v>
      </c>
      <c r="C16" s="3">
        <v>0</v>
      </c>
      <c r="D16" s="3">
        <v>1</v>
      </c>
      <c r="E16" s="3">
        <v>0</v>
      </c>
      <c r="F16" s="3">
        <v>1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46</v>
      </c>
      <c r="M16" s="3">
        <v>239</v>
      </c>
      <c r="N16" s="8">
        <v>-0.3517070581438016</v>
      </c>
    </row>
    <row r="17" spans="1:14" ht="13.8" x14ac:dyDescent="0.2">
      <c r="B17" s="3">
        <f t="shared" si="0"/>
        <v>14</v>
      </c>
      <c r="C17" s="3">
        <v>0</v>
      </c>
      <c r="D17" s="3">
        <v>1</v>
      </c>
      <c r="E17" s="3">
        <v>0</v>
      </c>
      <c r="F17" s="3">
        <v>0</v>
      </c>
      <c r="G17" s="3">
        <v>1</v>
      </c>
      <c r="H17" s="3">
        <v>0</v>
      </c>
      <c r="I17" s="3">
        <v>1</v>
      </c>
      <c r="J17" s="3">
        <v>0</v>
      </c>
      <c r="K17" s="3">
        <v>0</v>
      </c>
      <c r="L17" s="3">
        <v>48</v>
      </c>
      <c r="M17" s="3">
        <v>241</v>
      </c>
      <c r="N17" s="8">
        <v>0.13387580111157121</v>
      </c>
    </row>
    <row r="18" spans="1:14" ht="13.8" x14ac:dyDescent="0.2">
      <c r="B18" s="3">
        <f t="shared" si="0"/>
        <v>15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1</v>
      </c>
      <c r="K18" s="3">
        <v>0</v>
      </c>
      <c r="L18" s="3">
        <v>50</v>
      </c>
      <c r="M18" s="3">
        <v>236</v>
      </c>
      <c r="N18" s="8">
        <v>-3.5619013942778084</v>
      </c>
    </row>
    <row r="19" spans="1:14" ht="13.8" x14ac:dyDescent="0.2">
      <c r="B19" s="3">
        <f t="shared" si="0"/>
        <v>16</v>
      </c>
      <c r="C19" s="3">
        <v>1</v>
      </c>
      <c r="D19" s="3">
        <v>0</v>
      </c>
      <c r="E19" s="3">
        <v>0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54</v>
      </c>
      <c r="M19" s="3">
        <v>237</v>
      </c>
      <c r="N19" s="8">
        <v>-1.7913516785483838</v>
      </c>
    </row>
    <row r="20" spans="1:14" ht="13.8" x14ac:dyDescent="0.2">
      <c r="B20" s="3">
        <f t="shared" si="0"/>
        <v>17</v>
      </c>
      <c r="C20" s="3">
        <v>0</v>
      </c>
      <c r="D20" s="3">
        <v>0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52</v>
      </c>
      <c r="M20" s="3">
        <v>240</v>
      </c>
      <c r="N20" s="8">
        <v>-0.55180498748086404</v>
      </c>
    </row>
    <row r="21" spans="1:14" ht="13.8" x14ac:dyDescent="0.2">
      <c r="B21" s="3">
        <f t="shared" si="0"/>
        <v>18</v>
      </c>
      <c r="C21" s="3">
        <v>0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1</v>
      </c>
      <c r="J21" s="3">
        <v>0</v>
      </c>
      <c r="K21" s="3">
        <v>0</v>
      </c>
      <c r="L21" s="3">
        <v>55</v>
      </c>
      <c r="M21" s="3">
        <v>239</v>
      </c>
      <c r="N21" s="8">
        <v>0.4620924300979824</v>
      </c>
    </row>
    <row r="22" spans="1:14" ht="13.8" x14ac:dyDescent="0.2">
      <c r="B22" s="3">
        <f t="shared" si="0"/>
        <v>19</v>
      </c>
      <c r="C22" s="3">
        <v>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55</v>
      </c>
      <c r="M22" s="3">
        <v>239</v>
      </c>
      <c r="N22" s="8">
        <v>-0.52757604862563279</v>
      </c>
    </row>
    <row r="23" spans="1:14" ht="13.8" x14ac:dyDescent="0.2">
      <c r="B23" s="3">
        <f t="shared" si="0"/>
        <v>20</v>
      </c>
      <c r="C23" s="3">
        <v>0</v>
      </c>
      <c r="D23" s="3">
        <v>0</v>
      </c>
      <c r="E23" s="3">
        <v>1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1</v>
      </c>
      <c r="L23" s="3">
        <v>47</v>
      </c>
      <c r="M23" s="3">
        <v>238</v>
      </c>
      <c r="N23" s="8">
        <v>-2.847402356565</v>
      </c>
    </row>
    <row r="24" spans="1:14" ht="13.8" x14ac:dyDescent="0.2">
      <c r="B24" s="1" t="s">
        <v>18</v>
      </c>
      <c r="C24" s="5">
        <f>AVERAGE(C4:C23)</f>
        <v>0.35</v>
      </c>
      <c r="D24" s="5">
        <f t="shared" ref="D24:N24" si="1">AVERAGE(D4:D23)</f>
        <v>0.3</v>
      </c>
      <c r="E24" s="5">
        <f t="shared" si="1"/>
        <v>0.35</v>
      </c>
      <c r="F24" s="5">
        <f t="shared" si="1"/>
        <v>0.5</v>
      </c>
      <c r="G24" s="5">
        <f t="shared" si="1"/>
        <v>0.5</v>
      </c>
      <c r="H24" s="5">
        <f t="shared" si="1"/>
        <v>0.25</v>
      </c>
      <c r="I24" s="5">
        <f t="shared" si="1"/>
        <v>0.25</v>
      </c>
      <c r="J24" s="5">
        <f t="shared" si="1"/>
        <v>0.25</v>
      </c>
      <c r="K24" s="5">
        <f t="shared" si="1"/>
        <v>0.25</v>
      </c>
      <c r="L24" s="5">
        <f t="shared" si="1"/>
        <v>50.05</v>
      </c>
      <c r="M24" s="5">
        <f t="shared" si="1"/>
        <v>239.7</v>
      </c>
      <c r="N24" s="9">
        <f t="shared" si="1"/>
        <v>8.9544300863051204E-3</v>
      </c>
    </row>
    <row r="25" spans="1:14" ht="13.8" x14ac:dyDescent="0.2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</sheetData>
  <mergeCells count="5">
    <mergeCell ref="B2:B3"/>
    <mergeCell ref="C2:E2"/>
    <mergeCell ref="F2:G2"/>
    <mergeCell ref="H2:K2"/>
    <mergeCell ref="L2:M2"/>
  </mergeCells>
  <phoneticPr fontId="10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R25"/>
  <sheetViews>
    <sheetView workbookViewId="0">
      <selection activeCell="K12" sqref="K12"/>
    </sheetView>
  </sheetViews>
  <sheetFormatPr defaultColWidth="9" defaultRowHeight="13.2" x14ac:dyDescent="0.2"/>
  <cols>
    <col min="2" max="2" width="5.77734375" style="1" customWidth="1"/>
    <col min="3" max="3" width="6" style="1" customWidth="1"/>
    <col min="4" max="4" width="5.88671875" style="1" customWidth="1"/>
    <col min="5" max="5" width="6.109375" style="1" customWidth="1"/>
    <col min="6" max="6" width="7.21875" style="1" customWidth="1"/>
    <col min="7" max="7" width="7" style="1" customWidth="1"/>
    <col min="8" max="8" width="8" style="1" customWidth="1"/>
    <col min="9" max="9" width="7.21875" customWidth="1"/>
    <col min="10" max="10" width="7" customWidth="1"/>
    <col min="13" max="13" width="6" customWidth="1"/>
    <col min="14" max="14" width="7.109375" customWidth="1"/>
    <col min="15" max="15" width="5.5546875" customWidth="1"/>
    <col min="16" max="16" width="7.109375" customWidth="1"/>
    <col min="17" max="17" width="6.88671875" customWidth="1"/>
    <col min="18" max="18" width="7.21875" customWidth="1"/>
    <col min="19" max="19" width="6.88671875" customWidth="1"/>
  </cols>
  <sheetData>
    <row r="2" spans="2:44" ht="13.8" x14ac:dyDescent="0.2">
      <c r="B2" s="64" t="s">
        <v>0</v>
      </c>
      <c r="C2" s="69" t="s">
        <v>61</v>
      </c>
      <c r="D2" s="70"/>
      <c r="E2" s="2" t="s">
        <v>62</v>
      </c>
      <c r="F2" s="69" t="s">
        <v>63</v>
      </c>
      <c r="G2" s="70"/>
      <c r="H2" s="70"/>
      <c r="I2" s="71" t="s">
        <v>64</v>
      </c>
      <c r="J2" s="70"/>
      <c r="K2" s="3" t="s">
        <v>65</v>
      </c>
      <c r="M2" s="64" t="s">
        <v>0</v>
      </c>
      <c r="N2" s="69" t="s">
        <v>61</v>
      </c>
      <c r="O2" s="70"/>
      <c r="P2" s="2" t="s">
        <v>62</v>
      </c>
      <c r="Q2" s="69" t="s">
        <v>63</v>
      </c>
      <c r="R2" s="70"/>
      <c r="S2" s="70"/>
      <c r="T2" s="71" t="s">
        <v>64</v>
      </c>
      <c r="U2" s="70"/>
      <c r="V2" s="3" t="s">
        <v>65</v>
      </c>
      <c r="X2" s="64" t="s">
        <v>0</v>
      </c>
      <c r="Y2" s="69" t="s">
        <v>61</v>
      </c>
      <c r="Z2" s="70"/>
      <c r="AA2" s="2" t="s">
        <v>62</v>
      </c>
      <c r="AB2" s="69" t="s">
        <v>63</v>
      </c>
      <c r="AC2" s="70"/>
      <c r="AD2" s="70"/>
      <c r="AE2" s="71" t="s">
        <v>64</v>
      </c>
      <c r="AF2" s="70"/>
      <c r="AG2" s="3" t="s">
        <v>65</v>
      </c>
      <c r="AI2" s="64" t="s">
        <v>0</v>
      </c>
      <c r="AJ2" s="66" t="s">
        <v>1</v>
      </c>
      <c r="AK2" s="67"/>
      <c r="AL2" s="37" t="s">
        <v>85</v>
      </c>
      <c r="AM2" s="69" t="s">
        <v>63</v>
      </c>
      <c r="AN2" s="70"/>
      <c r="AO2" s="70"/>
      <c r="AP2" s="66" t="s">
        <v>4</v>
      </c>
      <c r="AQ2" s="68"/>
      <c r="AR2" s="36" t="s">
        <v>5</v>
      </c>
    </row>
    <row r="3" spans="2:44" ht="68.400000000000006" x14ac:dyDescent="0.2">
      <c r="B3" s="65"/>
      <c r="C3" s="4" t="s">
        <v>7</v>
      </c>
      <c r="D3" s="4" t="s">
        <v>66</v>
      </c>
      <c r="E3" s="4" t="s">
        <v>67</v>
      </c>
      <c r="F3" s="4" t="s">
        <v>68</v>
      </c>
      <c r="G3" s="4" t="s">
        <v>69</v>
      </c>
      <c r="H3" s="4" t="s">
        <v>70</v>
      </c>
      <c r="I3" s="4" t="s">
        <v>71</v>
      </c>
      <c r="J3" s="4" t="s">
        <v>72</v>
      </c>
      <c r="K3" s="6" t="s">
        <v>17</v>
      </c>
      <c r="M3" s="65"/>
      <c r="N3" s="7" t="s">
        <v>6</v>
      </c>
      <c r="O3" s="4" t="s">
        <v>66</v>
      </c>
      <c r="P3" s="4" t="s">
        <v>67</v>
      </c>
      <c r="Q3" s="4" t="s">
        <v>68</v>
      </c>
      <c r="R3" s="4" t="s">
        <v>69</v>
      </c>
      <c r="S3" s="4" t="s">
        <v>70</v>
      </c>
      <c r="T3" s="4" t="s">
        <v>71</v>
      </c>
      <c r="U3" s="4" t="s">
        <v>72</v>
      </c>
      <c r="V3" s="6" t="s">
        <v>17</v>
      </c>
      <c r="X3" s="65"/>
      <c r="Y3" s="4" t="s">
        <v>73</v>
      </c>
      <c r="Z3" s="4" t="s">
        <v>74</v>
      </c>
      <c r="AA3" s="4" t="s">
        <v>67</v>
      </c>
      <c r="AB3" s="4" t="s">
        <v>68</v>
      </c>
      <c r="AC3" s="4" t="s">
        <v>69</v>
      </c>
      <c r="AD3" s="4" t="s">
        <v>70</v>
      </c>
      <c r="AE3" s="4" t="s">
        <v>71</v>
      </c>
      <c r="AF3" s="4" t="s">
        <v>72</v>
      </c>
      <c r="AG3" s="6" t="s">
        <v>17</v>
      </c>
      <c r="AI3" s="65"/>
      <c r="AJ3" s="7" t="s">
        <v>6</v>
      </c>
      <c r="AK3" s="4" t="s">
        <v>7</v>
      </c>
      <c r="AL3" s="4" t="s">
        <v>10</v>
      </c>
      <c r="AM3" s="4" t="s">
        <v>12</v>
      </c>
      <c r="AN3" s="4" t="s">
        <v>13</v>
      </c>
      <c r="AO3" s="4" t="s">
        <v>14</v>
      </c>
      <c r="AP3" s="4" t="s">
        <v>15</v>
      </c>
      <c r="AQ3" s="4" t="s">
        <v>16</v>
      </c>
      <c r="AR3" s="6" t="s">
        <v>17</v>
      </c>
    </row>
    <row r="4" spans="2:44" ht="13.8" x14ac:dyDescent="0.2">
      <c r="B4" s="3">
        <v>1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52</v>
      </c>
      <c r="J4" s="3">
        <v>241</v>
      </c>
      <c r="K4" s="8">
        <v>13.4479851514101</v>
      </c>
      <c r="M4" s="3">
        <v>1</v>
      </c>
      <c r="N4" s="3">
        <v>1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52</v>
      </c>
      <c r="U4" s="3">
        <v>241</v>
      </c>
      <c r="V4" s="8">
        <v>13.4479851514101</v>
      </c>
      <c r="X4" s="3">
        <v>1</v>
      </c>
      <c r="Y4" s="10">
        <f t="shared" ref="Y4:Y7" si="0">1/SQRT(2)</f>
        <v>0.70710678118654746</v>
      </c>
      <c r="Z4" s="10">
        <f t="shared" ref="Z4:Z8" si="1">1/SQRT(6)</f>
        <v>0.40824829046386307</v>
      </c>
      <c r="AA4" s="3">
        <v>0</v>
      </c>
      <c r="AB4" s="3">
        <v>0</v>
      </c>
      <c r="AC4" s="3">
        <v>0</v>
      </c>
      <c r="AD4" s="3">
        <v>0</v>
      </c>
      <c r="AE4" s="3">
        <v>52</v>
      </c>
      <c r="AF4" s="3">
        <v>241</v>
      </c>
      <c r="AG4" s="8">
        <v>13.4479851514101</v>
      </c>
      <c r="AI4" s="36">
        <v>1</v>
      </c>
      <c r="AJ4" s="36">
        <v>1</v>
      </c>
      <c r="AK4" s="36">
        <v>0</v>
      </c>
      <c r="AL4" s="36">
        <v>0</v>
      </c>
      <c r="AM4" s="36">
        <v>0</v>
      </c>
      <c r="AN4" s="36">
        <v>0</v>
      </c>
      <c r="AO4" s="36">
        <v>0</v>
      </c>
      <c r="AP4" s="36">
        <v>52</v>
      </c>
      <c r="AQ4" s="36">
        <v>241</v>
      </c>
      <c r="AR4" s="8">
        <v>13.4479851514101</v>
      </c>
    </row>
    <row r="5" spans="2:44" ht="13.8" x14ac:dyDescent="0.2">
      <c r="B5" s="3">
        <f t="shared" ref="B5:B23" si="2">B4+1</f>
        <v>2</v>
      </c>
      <c r="C5" s="3">
        <v>0</v>
      </c>
      <c r="D5" s="3">
        <v>0</v>
      </c>
      <c r="E5" s="3">
        <v>0</v>
      </c>
      <c r="F5" s="3">
        <v>1</v>
      </c>
      <c r="G5" s="3">
        <v>0</v>
      </c>
      <c r="H5" s="3">
        <v>0</v>
      </c>
      <c r="I5" s="3">
        <v>49</v>
      </c>
      <c r="J5" s="3">
        <v>241</v>
      </c>
      <c r="K5" s="8">
        <v>23.9957576516084</v>
      </c>
      <c r="M5" s="3">
        <f t="shared" ref="M5:M23" si="3">M4+1</f>
        <v>2</v>
      </c>
      <c r="N5" s="3">
        <v>1</v>
      </c>
      <c r="O5" s="3">
        <v>0</v>
      </c>
      <c r="P5" s="3">
        <v>0</v>
      </c>
      <c r="Q5" s="3">
        <v>1</v>
      </c>
      <c r="R5" s="3">
        <v>0</v>
      </c>
      <c r="S5" s="3">
        <v>0</v>
      </c>
      <c r="T5" s="3">
        <v>49</v>
      </c>
      <c r="U5" s="3">
        <v>241</v>
      </c>
      <c r="V5" s="8">
        <v>23.9957576516084</v>
      </c>
      <c r="X5" s="3">
        <f t="shared" ref="X5:X23" si="4">X4+1</f>
        <v>2</v>
      </c>
      <c r="Y5" s="10">
        <f t="shared" si="0"/>
        <v>0.70710678118654746</v>
      </c>
      <c r="Z5" s="10">
        <f t="shared" si="1"/>
        <v>0.40824829046386307</v>
      </c>
      <c r="AA5" s="3">
        <v>0</v>
      </c>
      <c r="AB5" s="3">
        <v>1</v>
      </c>
      <c r="AC5" s="3">
        <v>0</v>
      </c>
      <c r="AD5" s="3">
        <v>0</v>
      </c>
      <c r="AE5" s="3">
        <v>49</v>
      </c>
      <c r="AF5" s="3">
        <v>241</v>
      </c>
      <c r="AG5" s="8">
        <v>23.9957576516084</v>
      </c>
      <c r="AI5" s="36">
        <f t="shared" ref="AI5:AI23" si="5">AI4+1</f>
        <v>2</v>
      </c>
      <c r="AJ5" s="36">
        <v>1</v>
      </c>
      <c r="AK5" s="36">
        <v>0</v>
      </c>
      <c r="AL5" s="36">
        <v>0</v>
      </c>
      <c r="AM5" s="36">
        <v>1</v>
      </c>
      <c r="AN5" s="36">
        <v>0</v>
      </c>
      <c r="AO5" s="36">
        <v>0</v>
      </c>
      <c r="AP5" s="36">
        <v>49</v>
      </c>
      <c r="AQ5" s="36">
        <v>241</v>
      </c>
      <c r="AR5" s="8">
        <v>23.9957576516084</v>
      </c>
    </row>
    <row r="6" spans="2:44" ht="13.8" x14ac:dyDescent="0.2">
      <c r="B6" s="3">
        <f t="shared" si="2"/>
        <v>3</v>
      </c>
      <c r="C6" s="3">
        <v>1</v>
      </c>
      <c r="D6" s="3">
        <v>0</v>
      </c>
      <c r="E6" s="3">
        <v>0</v>
      </c>
      <c r="F6" s="3">
        <v>0</v>
      </c>
      <c r="G6" s="3">
        <v>1</v>
      </c>
      <c r="H6" s="3">
        <v>0</v>
      </c>
      <c r="I6" s="3">
        <v>49</v>
      </c>
      <c r="J6" s="3">
        <v>238</v>
      </c>
      <c r="K6" s="8">
        <v>26.1359736034413</v>
      </c>
      <c r="M6" s="3">
        <f t="shared" si="3"/>
        <v>3</v>
      </c>
      <c r="N6" s="3">
        <v>0</v>
      </c>
      <c r="O6" s="3">
        <v>0</v>
      </c>
      <c r="P6" s="3">
        <v>0</v>
      </c>
      <c r="Q6" s="3">
        <v>0</v>
      </c>
      <c r="R6" s="3">
        <v>1</v>
      </c>
      <c r="S6" s="3">
        <v>0</v>
      </c>
      <c r="T6" s="3">
        <v>49</v>
      </c>
      <c r="U6" s="3">
        <v>238</v>
      </c>
      <c r="V6" s="8">
        <v>26.1359736034413</v>
      </c>
      <c r="X6" s="3">
        <f t="shared" si="4"/>
        <v>3</v>
      </c>
      <c r="Y6" s="3">
        <v>0</v>
      </c>
      <c r="Z6" s="3">
        <f>-2/SQRT(6)</f>
        <v>-0.81649658092772615</v>
      </c>
      <c r="AA6" s="3">
        <v>0</v>
      </c>
      <c r="AB6" s="3">
        <v>0</v>
      </c>
      <c r="AC6" s="3">
        <v>1</v>
      </c>
      <c r="AD6" s="3">
        <v>0</v>
      </c>
      <c r="AE6" s="3">
        <v>49</v>
      </c>
      <c r="AF6" s="3">
        <v>238</v>
      </c>
      <c r="AG6" s="8">
        <v>26.1359736034413</v>
      </c>
      <c r="AI6" s="36">
        <f t="shared" si="5"/>
        <v>3</v>
      </c>
      <c r="AJ6" s="36">
        <v>0</v>
      </c>
      <c r="AK6" s="36">
        <v>1</v>
      </c>
      <c r="AL6" s="36">
        <v>0</v>
      </c>
      <c r="AM6" s="36">
        <v>0</v>
      </c>
      <c r="AN6" s="36">
        <v>1</v>
      </c>
      <c r="AO6" s="36">
        <v>0</v>
      </c>
      <c r="AP6" s="36">
        <v>49</v>
      </c>
      <c r="AQ6" s="36">
        <v>238</v>
      </c>
      <c r="AR6" s="8">
        <v>26.1359736034413</v>
      </c>
    </row>
    <row r="7" spans="2:44" ht="13.8" x14ac:dyDescent="0.2">
      <c r="B7" s="3">
        <f t="shared" si="2"/>
        <v>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</v>
      </c>
      <c r="I7" s="3">
        <v>46</v>
      </c>
      <c r="J7" s="3">
        <v>242</v>
      </c>
      <c r="K7" s="8">
        <v>22.709863279806399</v>
      </c>
      <c r="M7" s="3">
        <f t="shared" si="3"/>
        <v>4</v>
      </c>
      <c r="N7" s="3">
        <v>1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46</v>
      </c>
      <c r="U7" s="3">
        <v>242</v>
      </c>
      <c r="V7" s="8">
        <v>22.709863279806399</v>
      </c>
      <c r="X7" s="3">
        <f t="shared" si="4"/>
        <v>4</v>
      </c>
      <c r="Y7" s="10">
        <f t="shared" si="0"/>
        <v>0.70710678118654746</v>
      </c>
      <c r="Z7" s="10">
        <f t="shared" si="1"/>
        <v>0.40824829046386307</v>
      </c>
      <c r="AA7" s="3">
        <v>0</v>
      </c>
      <c r="AB7" s="3">
        <v>0</v>
      </c>
      <c r="AC7" s="3">
        <v>0</v>
      </c>
      <c r="AD7" s="3">
        <v>1</v>
      </c>
      <c r="AE7" s="3">
        <v>46</v>
      </c>
      <c r="AF7" s="3">
        <v>242</v>
      </c>
      <c r="AG7" s="8">
        <v>22.709863279806399</v>
      </c>
      <c r="AI7" s="36">
        <f t="shared" si="5"/>
        <v>4</v>
      </c>
      <c r="AJ7" s="36">
        <v>1</v>
      </c>
      <c r="AK7" s="36">
        <v>0</v>
      </c>
      <c r="AL7" s="36">
        <v>0</v>
      </c>
      <c r="AM7" s="36">
        <v>0</v>
      </c>
      <c r="AN7" s="36">
        <v>0</v>
      </c>
      <c r="AO7" s="36">
        <v>1</v>
      </c>
      <c r="AP7" s="36">
        <v>46</v>
      </c>
      <c r="AQ7" s="36">
        <v>242</v>
      </c>
      <c r="AR7" s="8">
        <v>22.709863279806399</v>
      </c>
    </row>
    <row r="8" spans="2:44" ht="13.8" x14ac:dyDescent="0.2">
      <c r="B8" s="3">
        <f t="shared" si="2"/>
        <v>5</v>
      </c>
      <c r="C8" s="3">
        <v>0</v>
      </c>
      <c r="D8" s="3">
        <v>1</v>
      </c>
      <c r="E8" s="3">
        <v>1</v>
      </c>
      <c r="F8" s="3">
        <v>0</v>
      </c>
      <c r="G8" s="3">
        <v>0</v>
      </c>
      <c r="H8" s="3">
        <v>0</v>
      </c>
      <c r="I8" s="3">
        <v>53</v>
      </c>
      <c r="J8" s="3">
        <v>239</v>
      </c>
      <c r="K8" s="8">
        <v>25.768605892872401</v>
      </c>
      <c r="M8" s="3">
        <f t="shared" si="3"/>
        <v>5</v>
      </c>
      <c r="N8" s="3">
        <v>0</v>
      </c>
      <c r="O8" s="3">
        <v>1</v>
      </c>
      <c r="P8" s="3">
        <v>1</v>
      </c>
      <c r="Q8" s="3">
        <v>0</v>
      </c>
      <c r="R8" s="3">
        <v>0</v>
      </c>
      <c r="S8" s="3">
        <v>0</v>
      </c>
      <c r="T8" s="3">
        <v>53</v>
      </c>
      <c r="U8" s="3">
        <v>239</v>
      </c>
      <c r="V8" s="8">
        <v>25.768605892872401</v>
      </c>
      <c r="X8" s="3">
        <f t="shared" si="4"/>
        <v>5</v>
      </c>
      <c r="Y8" s="11">
        <f t="shared" ref="Y8" si="6">-1/SQRT(2)</f>
        <v>-0.70710678118654746</v>
      </c>
      <c r="Z8" s="11">
        <f t="shared" si="1"/>
        <v>0.40824829046386307</v>
      </c>
      <c r="AA8" s="3">
        <v>1</v>
      </c>
      <c r="AB8" s="3">
        <v>0</v>
      </c>
      <c r="AC8" s="3">
        <v>0</v>
      </c>
      <c r="AD8" s="3">
        <v>0</v>
      </c>
      <c r="AE8" s="3">
        <v>53</v>
      </c>
      <c r="AF8" s="3">
        <v>239</v>
      </c>
      <c r="AG8" s="8">
        <v>25.768605892872401</v>
      </c>
      <c r="AI8" s="36">
        <f t="shared" si="5"/>
        <v>5</v>
      </c>
      <c r="AJ8" s="36">
        <v>0</v>
      </c>
      <c r="AK8" s="36">
        <v>0</v>
      </c>
      <c r="AL8" s="36">
        <v>1</v>
      </c>
      <c r="AM8" s="36">
        <v>0</v>
      </c>
      <c r="AN8" s="36">
        <v>0</v>
      </c>
      <c r="AO8" s="36">
        <v>0</v>
      </c>
      <c r="AP8" s="36">
        <v>53</v>
      </c>
      <c r="AQ8" s="36">
        <v>239</v>
      </c>
      <c r="AR8" s="8">
        <v>25.768605892872401</v>
      </c>
    </row>
    <row r="9" spans="2:44" ht="13.8" x14ac:dyDescent="0.2">
      <c r="B9" s="3">
        <f t="shared" si="2"/>
        <v>6</v>
      </c>
      <c r="C9" s="3">
        <v>1</v>
      </c>
      <c r="D9" s="3">
        <v>0</v>
      </c>
      <c r="E9" s="3">
        <v>1</v>
      </c>
      <c r="F9" s="3">
        <v>1</v>
      </c>
      <c r="G9" s="3">
        <v>0</v>
      </c>
      <c r="H9" s="3">
        <v>0</v>
      </c>
      <c r="I9" s="3">
        <v>48</v>
      </c>
      <c r="J9" s="3">
        <v>241</v>
      </c>
      <c r="K9" s="8">
        <v>22.936298864521</v>
      </c>
      <c r="M9" s="3">
        <f t="shared" si="3"/>
        <v>6</v>
      </c>
      <c r="N9" s="3">
        <v>0</v>
      </c>
      <c r="O9" s="3">
        <v>0</v>
      </c>
      <c r="P9" s="3">
        <v>1</v>
      </c>
      <c r="Q9" s="3">
        <v>1</v>
      </c>
      <c r="R9" s="3">
        <v>0</v>
      </c>
      <c r="S9" s="3">
        <v>0</v>
      </c>
      <c r="T9" s="3">
        <v>48</v>
      </c>
      <c r="U9" s="3">
        <v>241</v>
      </c>
      <c r="V9" s="8">
        <v>22.936298864521</v>
      </c>
      <c r="X9" s="3">
        <f t="shared" si="4"/>
        <v>6</v>
      </c>
      <c r="Y9" s="3">
        <v>0</v>
      </c>
      <c r="Z9" s="3">
        <f t="shared" ref="Z9:Z10" si="7">-2/SQRT(6)</f>
        <v>-0.81649658092772615</v>
      </c>
      <c r="AA9" s="3">
        <v>1</v>
      </c>
      <c r="AB9" s="3">
        <v>1</v>
      </c>
      <c r="AC9" s="3">
        <v>0</v>
      </c>
      <c r="AD9" s="3">
        <v>0</v>
      </c>
      <c r="AE9" s="3">
        <v>48</v>
      </c>
      <c r="AF9" s="3">
        <v>241</v>
      </c>
      <c r="AG9" s="8">
        <v>22.936298864521</v>
      </c>
      <c r="AI9" s="36">
        <f t="shared" si="5"/>
        <v>6</v>
      </c>
      <c r="AJ9" s="36">
        <v>0</v>
      </c>
      <c r="AK9" s="36">
        <v>1</v>
      </c>
      <c r="AL9" s="36">
        <v>1</v>
      </c>
      <c r="AM9" s="36">
        <v>1</v>
      </c>
      <c r="AN9" s="36">
        <v>0</v>
      </c>
      <c r="AO9" s="36">
        <v>0</v>
      </c>
      <c r="AP9" s="36">
        <v>48</v>
      </c>
      <c r="AQ9" s="36">
        <v>241</v>
      </c>
      <c r="AR9" s="8">
        <v>22.936298864521</v>
      </c>
    </row>
    <row r="10" spans="2:44" ht="13.8" x14ac:dyDescent="0.2">
      <c r="B10" s="3">
        <f t="shared" si="2"/>
        <v>7</v>
      </c>
      <c r="C10" s="3">
        <v>1</v>
      </c>
      <c r="D10" s="3">
        <v>0</v>
      </c>
      <c r="E10" s="3">
        <v>1</v>
      </c>
      <c r="F10" s="3">
        <v>0</v>
      </c>
      <c r="G10" s="3">
        <v>1</v>
      </c>
      <c r="H10" s="3">
        <v>0</v>
      </c>
      <c r="I10" s="3">
        <v>45</v>
      </c>
      <c r="J10" s="3">
        <v>241</v>
      </c>
      <c r="K10" s="8">
        <v>21.6315485100261</v>
      </c>
      <c r="M10" s="3">
        <f t="shared" si="3"/>
        <v>7</v>
      </c>
      <c r="N10" s="3">
        <v>0</v>
      </c>
      <c r="O10" s="3">
        <v>0</v>
      </c>
      <c r="P10" s="3">
        <v>1</v>
      </c>
      <c r="Q10" s="3">
        <v>0</v>
      </c>
      <c r="R10" s="3">
        <v>1</v>
      </c>
      <c r="S10" s="3">
        <v>0</v>
      </c>
      <c r="T10" s="3">
        <v>45</v>
      </c>
      <c r="U10" s="3">
        <v>241</v>
      </c>
      <c r="V10" s="8">
        <v>21.6315485100261</v>
      </c>
      <c r="X10" s="3">
        <f t="shared" si="4"/>
        <v>7</v>
      </c>
      <c r="Y10" s="3">
        <v>0</v>
      </c>
      <c r="Z10" s="3">
        <f t="shared" si="7"/>
        <v>-0.81649658092772615</v>
      </c>
      <c r="AA10" s="3">
        <v>1</v>
      </c>
      <c r="AB10" s="3">
        <v>0</v>
      </c>
      <c r="AC10" s="3">
        <v>1</v>
      </c>
      <c r="AD10" s="3">
        <v>0</v>
      </c>
      <c r="AE10" s="3">
        <v>45</v>
      </c>
      <c r="AF10" s="3">
        <v>241</v>
      </c>
      <c r="AG10" s="8">
        <v>21.6315485100261</v>
      </c>
      <c r="AI10" s="36">
        <f t="shared" si="5"/>
        <v>7</v>
      </c>
      <c r="AJ10" s="36">
        <v>0</v>
      </c>
      <c r="AK10" s="36">
        <v>1</v>
      </c>
      <c r="AL10" s="36">
        <v>1</v>
      </c>
      <c r="AM10" s="36">
        <v>0</v>
      </c>
      <c r="AN10" s="36">
        <v>1</v>
      </c>
      <c r="AO10" s="36">
        <v>0</v>
      </c>
      <c r="AP10" s="36">
        <v>45</v>
      </c>
      <c r="AQ10" s="36">
        <v>241</v>
      </c>
      <c r="AR10" s="8">
        <v>21.6315485100261</v>
      </c>
    </row>
    <row r="11" spans="2:44" ht="13.8" x14ac:dyDescent="0.2">
      <c r="B11" s="3">
        <f t="shared" si="2"/>
        <v>8</v>
      </c>
      <c r="C11" s="3">
        <v>0</v>
      </c>
      <c r="D11" s="3">
        <v>1</v>
      </c>
      <c r="E11" s="3">
        <v>1</v>
      </c>
      <c r="F11" s="3">
        <v>0</v>
      </c>
      <c r="G11" s="3">
        <v>0</v>
      </c>
      <c r="H11" s="3">
        <v>1</v>
      </c>
      <c r="I11" s="3">
        <v>52</v>
      </c>
      <c r="J11" s="3">
        <v>243</v>
      </c>
      <c r="K11" s="8">
        <v>11.8051379682496</v>
      </c>
      <c r="M11" s="3">
        <f t="shared" si="3"/>
        <v>8</v>
      </c>
      <c r="N11" s="3">
        <v>0</v>
      </c>
      <c r="O11" s="3">
        <v>1</v>
      </c>
      <c r="P11" s="3">
        <v>1</v>
      </c>
      <c r="Q11" s="3">
        <v>0</v>
      </c>
      <c r="R11" s="3">
        <v>0</v>
      </c>
      <c r="S11" s="3">
        <v>1</v>
      </c>
      <c r="T11" s="3">
        <v>52</v>
      </c>
      <c r="U11" s="3">
        <v>243</v>
      </c>
      <c r="V11" s="8">
        <v>11.8051379682496</v>
      </c>
      <c r="X11" s="3">
        <f t="shared" si="4"/>
        <v>8</v>
      </c>
      <c r="Y11" s="11">
        <f t="shared" ref="Y11:Y12" si="8">-1/SQRT(2)</f>
        <v>-0.70710678118654746</v>
      </c>
      <c r="Z11" s="11">
        <f>1/SQRT(6)</f>
        <v>0.40824829046386307</v>
      </c>
      <c r="AA11" s="3">
        <v>1</v>
      </c>
      <c r="AB11" s="3">
        <v>0</v>
      </c>
      <c r="AC11" s="3">
        <v>0</v>
      </c>
      <c r="AD11" s="3">
        <v>1</v>
      </c>
      <c r="AE11" s="3">
        <v>52</v>
      </c>
      <c r="AF11" s="3">
        <v>243</v>
      </c>
      <c r="AG11" s="8">
        <v>11.8051379682496</v>
      </c>
      <c r="AI11" s="36">
        <f t="shared" si="5"/>
        <v>8</v>
      </c>
      <c r="AJ11" s="36">
        <v>0</v>
      </c>
      <c r="AK11" s="36">
        <v>0</v>
      </c>
      <c r="AL11" s="36">
        <v>1</v>
      </c>
      <c r="AM11" s="36">
        <v>0</v>
      </c>
      <c r="AN11" s="36">
        <v>0</v>
      </c>
      <c r="AO11" s="36">
        <v>1</v>
      </c>
      <c r="AP11" s="36">
        <v>52</v>
      </c>
      <c r="AQ11" s="36">
        <v>243</v>
      </c>
      <c r="AR11" s="8">
        <v>11.8051379682496</v>
      </c>
    </row>
    <row r="12" spans="2:44" ht="13.8" x14ac:dyDescent="0.2">
      <c r="B12" s="3">
        <f t="shared" si="2"/>
        <v>9</v>
      </c>
      <c r="C12" s="3">
        <v>0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48</v>
      </c>
      <c r="J12" s="3">
        <v>241</v>
      </c>
      <c r="K12" s="8">
        <v>25.730676325829702</v>
      </c>
      <c r="M12" s="3">
        <f t="shared" si="3"/>
        <v>9</v>
      </c>
      <c r="N12" s="3">
        <v>0</v>
      </c>
      <c r="O12" s="3">
        <v>1</v>
      </c>
      <c r="P12" s="3">
        <v>0</v>
      </c>
      <c r="Q12" s="3">
        <v>0</v>
      </c>
      <c r="R12" s="3">
        <v>0</v>
      </c>
      <c r="S12" s="3">
        <v>0</v>
      </c>
      <c r="T12" s="3">
        <v>48</v>
      </c>
      <c r="U12" s="3">
        <v>241</v>
      </c>
      <c r="V12" s="8">
        <v>25.730676325829702</v>
      </c>
      <c r="X12" s="3">
        <f t="shared" si="4"/>
        <v>9</v>
      </c>
      <c r="Y12" s="11">
        <f t="shared" si="8"/>
        <v>-0.70710678118654746</v>
      </c>
      <c r="Z12" s="11">
        <f>1/SQRT(6)</f>
        <v>0.40824829046386307</v>
      </c>
      <c r="AA12" s="3">
        <v>0</v>
      </c>
      <c r="AB12" s="3">
        <v>0</v>
      </c>
      <c r="AC12" s="3">
        <v>0</v>
      </c>
      <c r="AD12" s="3">
        <v>0</v>
      </c>
      <c r="AE12" s="3">
        <v>48</v>
      </c>
      <c r="AF12" s="3">
        <v>241</v>
      </c>
      <c r="AG12" s="8">
        <v>25.730676325829702</v>
      </c>
      <c r="AI12" s="36">
        <f t="shared" si="5"/>
        <v>9</v>
      </c>
      <c r="AJ12" s="36">
        <v>0</v>
      </c>
      <c r="AK12" s="36">
        <v>0</v>
      </c>
      <c r="AL12" s="36">
        <v>0</v>
      </c>
      <c r="AM12" s="36">
        <v>0</v>
      </c>
      <c r="AN12" s="36">
        <v>0</v>
      </c>
      <c r="AO12" s="36">
        <v>0</v>
      </c>
      <c r="AP12" s="36">
        <v>48</v>
      </c>
      <c r="AQ12" s="36">
        <v>241</v>
      </c>
      <c r="AR12" s="8">
        <v>25.730676325829702</v>
      </c>
    </row>
    <row r="13" spans="2:44" ht="13.8" x14ac:dyDescent="0.2">
      <c r="B13" s="3">
        <f t="shared" si="2"/>
        <v>10</v>
      </c>
      <c r="C13" s="3">
        <v>0</v>
      </c>
      <c r="D13" s="3">
        <v>0</v>
      </c>
      <c r="E13" s="3">
        <v>0</v>
      </c>
      <c r="F13" s="3">
        <v>1</v>
      </c>
      <c r="G13" s="3">
        <v>0</v>
      </c>
      <c r="H13" s="3">
        <v>0</v>
      </c>
      <c r="I13" s="3">
        <v>55</v>
      </c>
      <c r="J13" s="3">
        <v>239</v>
      </c>
      <c r="K13" s="8">
        <v>26.410335117578501</v>
      </c>
      <c r="M13" s="3">
        <f t="shared" si="3"/>
        <v>10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0</v>
      </c>
      <c r="T13" s="3">
        <v>55</v>
      </c>
      <c r="U13" s="3">
        <v>239</v>
      </c>
      <c r="V13" s="8">
        <v>26.410335117578501</v>
      </c>
      <c r="X13" s="3">
        <f t="shared" si="4"/>
        <v>10</v>
      </c>
      <c r="Y13" s="10">
        <f>1/SQRT(2)</f>
        <v>0.70710678118654746</v>
      </c>
      <c r="Z13" s="10">
        <f t="shared" ref="Z13:Z14" si="9">1/SQRT(6)</f>
        <v>0.40824829046386307</v>
      </c>
      <c r="AA13" s="3">
        <v>0</v>
      </c>
      <c r="AB13" s="3">
        <v>1</v>
      </c>
      <c r="AC13" s="3">
        <v>0</v>
      </c>
      <c r="AD13" s="3">
        <v>0</v>
      </c>
      <c r="AE13" s="3">
        <v>55</v>
      </c>
      <c r="AF13" s="3">
        <v>239</v>
      </c>
      <c r="AG13" s="8">
        <v>26.410335117578501</v>
      </c>
      <c r="AI13" s="36">
        <f t="shared" si="5"/>
        <v>10</v>
      </c>
      <c r="AJ13" s="36">
        <v>1</v>
      </c>
      <c r="AK13" s="36">
        <v>0</v>
      </c>
      <c r="AL13" s="36">
        <v>0</v>
      </c>
      <c r="AM13" s="36">
        <v>1</v>
      </c>
      <c r="AN13" s="36">
        <v>0</v>
      </c>
      <c r="AO13" s="36">
        <v>0</v>
      </c>
      <c r="AP13" s="36">
        <v>55</v>
      </c>
      <c r="AQ13" s="36">
        <v>239</v>
      </c>
      <c r="AR13" s="8">
        <v>26.410335117578501</v>
      </c>
    </row>
    <row r="14" spans="2:44" ht="13.8" x14ac:dyDescent="0.2">
      <c r="B14" s="3">
        <f t="shared" si="2"/>
        <v>11</v>
      </c>
      <c r="C14" s="3">
        <v>0</v>
      </c>
      <c r="D14" s="3">
        <v>0</v>
      </c>
      <c r="E14" s="3">
        <v>0</v>
      </c>
      <c r="F14" s="3">
        <v>0</v>
      </c>
      <c r="G14" s="3">
        <v>1</v>
      </c>
      <c r="H14" s="3">
        <v>0</v>
      </c>
      <c r="I14" s="3">
        <v>47</v>
      </c>
      <c r="J14" s="3">
        <v>240</v>
      </c>
      <c r="K14" s="8">
        <v>23.032823832798702</v>
      </c>
      <c r="M14" s="3">
        <f t="shared" si="3"/>
        <v>11</v>
      </c>
      <c r="N14" s="3">
        <v>1</v>
      </c>
      <c r="O14" s="3">
        <v>0</v>
      </c>
      <c r="P14" s="3">
        <v>0</v>
      </c>
      <c r="Q14" s="3">
        <v>0</v>
      </c>
      <c r="R14" s="3">
        <v>1</v>
      </c>
      <c r="S14" s="3">
        <v>0</v>
      </c>
      <c r="T14" s="3">
        <v>47</v>
      </c>
      <c r="U14" s="3">
        <v>240</v>
      </c>
      <c r="V14" s="8">
        <v>23.032823832798702</v>
      </c>
      <c r="X14" s="3">
        <f t="shared" si="4"/>
        <v>11</v>
      </c>
      <c r="Y14" s="10">
        <f>1/SQRT(2)</f>
        <v>0.70710678118654746</v>
      </c>
      <c r="Z14" s="10">
        <f t="shared" si="9"/>
        <v>0.40824829046386307</v>
      </c>
      <c r="AA14" s="3">
        <v>0</v>
      </c>
      <c r="AB14" s="3">
        <v>0</v>
      </c>
      <c r="AC14" s="3">
        <v>1</v>
      </c>
      <c r="AD14" s="3">
        <v>0</v>
      </c>
      <c r="AE14" s="3">
        <v>47</v>
      </c>
      <c r="AF14" s="3">
        <v>240</v>
      </c>
      <c r="AG14" s="8">
        <v>23.032823832798702</v>
      </c>
      <c r="AI14" s="36">
        <f t="shared" si="5"/>
        <v>11</v>
      </c>
      <c r="AJ14" s="36">
        <v>1</v>
      </c>
      <c r="AK14" s="36">
        <v>0</v>
      </c>
      <c r="AL14" s="36">
        <v>0</v>
      </c>
      <c r="AM14" s="36">
        <v>0</v>
      </c>
      <c r="AN14" s="36">
        <v>1</v>
      </c>
      <c r="AO14" s="36">
        <v>0</v>
      </c>
      <c r="AP14" s="36">
        <v>47</v>
      </c>
      <c r="AQ14" s="36">
        <v>240</v>
      </c>
      <c r="AR14" s="8">
        <v>23.032823832798702</v>
      </c>
    </row>
    <row r="15" spans="2:44" ht="13.8" x14ac:dyDescent="0.2">
      <c r="B15" s="3">
        <f t="shared" si="2"/>
        <v>12</v>
      </c>
      <c r="C15" s="3">
        <v>1</v>
      </c>
      <c r="D15" s="3">
        <v>0</v>
      </c>
      <c r="E15" s="3">
        <v>0</v>
      </c>
      <c r="F15" s="3">
        <v>0</v>
      </c>
      <c r="G15" s="3">
        <v>0</v>
      </c>
      <c r="H15" s="3">
        <v>1</v>
      </c>
      <c r="I15" s="3">
        <v>50</v>
      </c>
      <c r="J15" s="3">
        <v>239</v>
      </c>
      <c r="K15" s="8">
        <v>26.409857696015401</v>
      </c>
      <c r="M15" s="3">
        <f t="shared" si="3"/>
        <v>12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1</v>
      </c>
      <c r="T15" s="3">
        <v>50</v>
      </c>
      <c r="U15" s="3">
        <v>239</v>
      </c>
      <c r="V15" s="8">
        <v>26.409857696015401</v>
      </c>
      <c r="X15" s="3">
        <f t="shared" si="4"/>
        <v>12</v>
      </c>
      <c r="Y15" s="3">
        <v>0</v>
      </c>
      <c r="Z15" s="3">
        <f t="shared" ref="Z15:Z17" si="10">-2/SQRT(6)</f>
        <v>-0.81649658092772615</v>
      </c>
      <c r="AA15" s="3">
        <v>0</v>
      </c>
      <c r="AB15" s="3">
        <v>0</v>
      </c>
      <c r="AC15" s="3">
        <v>0</v>
      </c>
      <c r="AD15" s="3">
        <v>1</v>
      </c>
      <c r="AE15" s="3">
        <v>50</v>
      </c>
      <c r="AF15" s="3">
        <v>239</v>
      </c>
      <c r="AG15" s="8">
        <v>26.409857696015401</v>
      </c>
      <c r="AI15" s="36">
        <f t="shared" si="5"/>
        <v>12</v>
      </c>
      <c r="AJ15" s="36">
        <v>0</v>
      </c>
      <c r="AK15" s="36">
        <v>1</v>
      </c>
      <c r="AL15" s="36">
        <v>0</v>
      </c>
      <c r="AM15" s="36">
        <v>0</v>
      </c>
      <c r="AN15" s="36">
        <v>0</v>
      </c>
      <c r="AO15" s="36">
        <v>1</v>
      </c>
      <c r="AP15" s="36">
        <v>50</v>
      </c>
      <c r="AQ15" s="36">
        <v>239</v>
      </c>
      <c r="AR15" s="8">
        <v>26.409857696015401</v>
      </c>
    </row>
    <row r="16" spans="2:44" ht="13.8" x14ac:dyDescent="0.2">
      <c r="B16" s="3">
        <f t="shared" si="2"/>
        <v>13</v>
      </c>
      <c r="C16" s="3">
        <v>1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46</v>
      </c>
      <c r="J16" s="3">
        <v>239</v>
      </c>
      <c r="K16" s="8">
        <v>29.7982929418562</v>
      </c>
      <c r="M16" s="3">
        <f t="shared" si="3"/>
        <v>13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46</v>
      </c>
      <c r="U16" s="3">
        <v>239</v>
      </c>
      <c r="V16" s="8">
        <v>29.7982929418562</v>
      </c>
      <c r="X16" s="3">
        <f t="shared" si="4"/>
        <v>13</v>
      </c>
      <c r="Y16" s="3">
        <v>0</v>
      </c>
      <c r="Z16" s="3">
        <f t="shared" si="10"/>
        <v>-0.81649658092772615</v>
      </c>
      <c r="AA16" s="3">
        <v>0</v>
      </c>
      <c r="AB16" s="3">
        <v>0</v>
      </c>
      <c r="AC16" s="3">
        <v>0</v>
      </c>
      <c r="AD16" s="3">
        <v>0</v>
      </c>
      <c r="AE16" s="3">
        <v>46</v>
      </c>
      <c r="AF16" s="3">
        <v>239</v>
      </c>
      <c r="AG16" s="8">
        <v>29.7982929418562</v>
      </c>
      <c r="AI16" s="36">
        <f t="shared" si="5"/>
        <v>13</v>
      </c>
      <c r="AJ16" s="36">
        <v>0</v>
      </c>
      <c r="AK16" s="36">
        <v>1</v>
      </c>
      <c r="AL16" s="36">
        <v>0</v>
      </c>
      <c r="AM16" s="36">
        <v>0</v>
      </c>
      <c r="AN16" s="36">
        <v>0</v>
      </c>
      <c r="AO16" s="36">
        <v>0</v>
      </c>
      <c r="AP16" s="36">
        <v>46</v>
      </c>
      <c r="AQ16" s="36">
        <v>239</v>
      </c>
      <c r="AR16" s="8">
        <v>29.7982929418562</v>
      </c>
    </row>
    <row r="17" spans="1:44" ht="13.8" x14ac:dyDescent="0.2">
      <c r="B17" s="3">
        <f t="shared" si="2"/>
        <v>14</v>
      </c>
      <c r="C17" s="3">
        <v>1</v>
      </c>
      <c r="D17" s="3">
        <v>0</v>
      </c>
      <c r="E17" s="3">
        <v>1</v>
      </c>
      <c r="F17" s="3">
        <v>1</v>
      </c>
      <c r="G17" s="3">
        <v>0</v>
      </c>
      <c r="H17" s="3">
        <v>0</v>
      </c>
      <c r="I17" s="3">
        <v>48</v>
      </c>
      <c r="J17" s="3">
        <v>241</v>
      </c>
      <c r="K17" s="8">
        <v>20.283875801111499</v>
      </c>
      <c r="M17" s="3">
        <f t="shared" si="3"/>
        <v>14</v>
      </c>
      <c r="N17" s="3">
        <v>0</v>
      </c>
      <c r="O17" s="3">
        <v>0</v>
      </c>
      <c r="P17" s="3">
        <v>1</v>
      </c>
      <c r="Q17" s="3">
        <v>1</v>
      </c>
      <c r="R17" s="3">
        <v>0</v>
      </c>
      <c r="S17" s="3">
        <v>0</v>
      </c>
      <c r="T17" s="3">
        <v>48</v>
      </c>
      <c r="U17" s="3">
        <v>241</v>
      </c>
      <c r="V17" s="8">
        <v>20.283875801111499</v>
      </c>
      <c r="X17" s="3">
        <f t="shared" si="4"/>
        <v>14</v>
      </c>
      <c r="Y17" s="3">
        <v>0</v>
      </c>
      <c r="Z17" s="3">
        <f t="shared" si="10"/>
        <v>-0.81649658092772615</v>
      </c>
      <c r="AA17" s="3">
        <v>1</v>
      </c>
      <c r="AB17" s="3">
        <v>1</v>
      </c>
      <c r="AC17" s="3">
        <v>0</v>
      </c>
      <c r="AD17" s="3">
        <v>0</v>
      </c>
      <c r="AE17" s="3">
        <v>48</v>
      </c>
      <c r="AF17" s="3">
        <v>241</v>
      </c>
      <c r="AG17" s="8">
        <v>20.283875801111499</v>
      </c>
      <c r="AI17" s="36">
        <f t="shared" si="5"/>
        <v>14</v>
      </c>
      <c r="AJ17" s="36">
        <v>0</v>
      </c>
      <c r="AK17" s="36">
        <v>1</v>
      </c>
      <c r="AL17" s="36">
        <v>1</v>
      </c>
      <c r="AM17" s="36">
        <v>1</v>
      </c>
      <c r="AN17" s="36">
        <v>0</v>
      </c>
      <c r="AO17" s="36">
        <v>0</v>
      </c>
      <c r="AP17" s="36">
        <v>48</v>
      </c>
      <c r="AQ17" s="36">
        <v>241</v>
      </c>
      <c r="AR17" s="8">
        <v>20.283875801111499</v>
      </c>
    </row>
    <row r="18" spans="1:44" ht="13.8" x14ac:dyDescent="0.2">
      <c r="B18" s="3">
        <f t="shared" si="2"/>
        <v>15</v>
      </c>
      <c r="C18" s="3">
        <v>0</v>
      </c>
      <c r="D18" s="3">
        <v>0</v>
      </c>
      <c r="E18" s="3">
        <v>1</v>
      </c>
      <c r="F18" s="3">
        <v>0</v>
      </c>
      <c r="G18" s="3">
        <v>1</v>
      </c>
      <c r="H18" s="3">
        <v>0</v>
      </c>
      <c r="I18" s="3">
        <v>50</v>
      </c>
      <c r="J18" s="3">
        <v>236</v>
      </c>
      <c r="K18" s="8">
        <v>29.088098605722202</v>
      </c>
      <c r="M18" s="3">
        <f t="shared" si="3"/>
        <v>15</v>
      </c>
      <c r="N18" s="3">
        <v>1</v>
      </c>
      <c r="O18" s="3">
        <v>0</v>
      </c>
      <c r="P18" s="3">
        <v>1</v>
      </c>
      <c r="Q18" s="3">
        <v>0</v>
      </c>
      <c r="R18" s="3">
        <v>1</v>
      </c>
      <c r="S18" s="3">
        <v>0</v>
      </c>
      <c r="T18" s="3">
        <v>50</v>
      </c>
      <c r="U18" s="3">
        <v>236</v>
      </c>
      <c r="V18" s="8">
        <v>29.088098605722202</v>
      </c>
      <c r="X18" s="3">
        <f t="shared" si="4"/>
        <v>15</v>
      </c>
      <c r="Y18" s="10">
        <f t="shared" ref="Y18:Y19" si="11">1/SQRT(2)</f>
        <v>0.70710678118654746</v>
      </c>
      <c r="Z18" s="10">
        <f t="shared" ref="Z18:Z23" si="12">1/SQRT(6)</f>
        <v>0.40824829046386307</v>
      </c>
      <c r="AA18" s="3">
        <v>1</v>
      </c>
      <c r="AB18" s="3">
        <v>0</v>
      </c>
      <c r="AC18" s="3">
        <v>1</v>
      </c>
      <c r="AD18" s="3">
        <v>0</v>
      </c>
      <c r="AE18" s="3">
        <v>50</v>
      </c>
      <c r="AF18" s="3">
        <v>236</v>
      </c>
      <c r="AG18" s="8">
        <v>29.088098605722202</v>
      </c>
      <c r="AI18" s="36">
        <f t="shared" si="5"/>
        <v>15</v>
      </c>
      <c r="AJ18" s="36">
        <v>1</v>
      </c>
      <c r="AK18" s="36">
        <v>0</v>
      </c>
      <c r="AL18" s="36">
        <v>1</v>
      </c>
      <c r="AM18" s="36">
        <v>0</v>
      </c>
      <c r="AN18" s="36">
        <v>1</v>
      </c>
      <c r="AO18" s="36">
        <v>0</v>
      </c>
      <c r="AP18" s="36">
        <v>50</v>
      </c>
      <c r="AQ18" s="36">
        <v>236</v>
      </c>
      <c r="AR18" s="8">
        <v>29.088098605722202</v>
      </c>
    </row>
    <row r="19" spans="1:44" ht="13.8" x14ac:dyDescent="0.2">
      <c r="B19" s="3">
        <f t="shared" si="2"/>
        <v>16</v>
      </c>
      <c r="C19" s="3">
        <v>0</v>
      </c>
      <c r="D19" s="3">
        <v>0</v>
      </c>
      <c r="E19" s="3">
        <v>1</v>
      </c>
      <c r="F19" s="3">
        <v>0</v>
      </c>
      <c r="G19" s="3">
        <v>0</v>
      </c>
      <c r="H19" s="3">
        <v>1</v>
      </c>
      <c r="I19" s="3">
        <v>54</v>
      </c>
      <c r="J19" s="3">
        <v>237</v>
      </c>
      <c r="K19" s="8">
        <v>25.8586483214516</v>
      </c>
      <c r="M19" s="3">
        <f t="shared" si="3"/>
        <v>16</v>
      </c>
      <c r="N19" s="3">
        <v>1</v>
      </c>
      <c r="O19" s="3">
        <v>0</v>
      </c>
      <c r="P19" s="3">
        <v>1</v>
      </c>
      <c r="Q19" s="3">
        <v>0</v>
      </c>
      <c r="R19" s="3">
        <v>0</v>
      </c>
      <c r="S19" s="3">
        <v>1</v>
      </c>
      <c r="T19" s="3">
        <v>54</v>
      </c>
      <c r="U19" s="3">
        <v>237</v>
      </c>
      <c r="V19" s="8">
        <v>25.8586483214516</v>
      </c>
      <c r="X19" s="3">
        <f t="shared" si="4"/>
        <v>16</v>
      </c>
      <c r="Y19" s="10">
        <f t="shared" si="11"/>
        <v>0.70710678118654746</v>
      </c>
      <c r="Z19" s="10">
        <f t="shared" si="12"/>
        <v>0.40824829046386307</v>
      </c>
      <c r="AA19" s="3">
        <v>1</v>
      </c>
      <c r="AB19" s="3">
        <v>0</v>
      </c>
      <c r="AC19" s="3">
        <v>0</v>
      </c>
      <c r="AD19" s="3">
        <v>1</v>
      </c>
      <c r="AE19" s="3">
        <v>54</v>
      </c>
      <c r="AF19" s="3">
        <v>237</v>
      </c>
      <c r="AG19" s="8">
        <v>25.8586483214516</v>
      </c>
      <c r="AI19" s="36">
        <f t="shared" si="5"/>
        <v>16</v>
      </c>
      <c r="AJ19" s="36">
        <v>1</v>
      </c>
      <c r="AK19" s="36">
        <v>0</v>
      </c>
      <c r="AL19" s="36">
        <v>1</v>
      </c>
      <c r="AM19" s="36">
        <v>0</v>
      </c>
      <c r="AN19" s="36">
        <v>0</v>
      </c>
      <c r="AO19" s="36">
        <v>1</v>
      </c>
      <c r="AP19" s="36">
        <v>54</v>
      </c>
      <c r="AQ19" s="36">
        <v>237</v>
      </c>
      <c r="AR19" s="8">
        <v>25.8586483214516</v>
      </c>
    </row>
    <row r="20" spans="1:44" ht="13.8" x14ac:dyDescent="0.2">
      <c r="B20" s="3">
        <f t="shared" si="2"/>
        <v>17</v>
      </c>
      <c r="C20" s="3">
        <v>0</v>
      </c>
      <c r="D20" s="3">
        <v>1</v>
      </c>
      <c r="E20" s="3">
        <v>1</v>
      </c>
      <c r="F20" s="3">
        <v>0</v>
      </c>
      <c r="G20" s="3">
        <v>0</v>
      </c>
      <c r="H20" s="3">
        <v>0</v>
      </c>
      <c r="I20" s="3">
        <v>52</v>
      </c>
      <c r="J20" s="3">
        <v>240</v>
      </c>
      <c r="K20" s="8">
        <v>21.598195012519099</v>
      </c>
      <c r="M20" s="3">
        <f t="shared" si="3"/>
        <v>17</v>
      </c>
      <c r="N20" s="3">
        <v>0</v>
      </c>
      <c r="O20" s="3">
        <v>1</v>
      </c>
      <c r="P20" s="3">
        <v>1</v>
      </c>
      <c r="Q20" s="3">
        <v>0</v>
      </c>
      <c r="R20" s="3">
        <v>0</v>
      </c>
      <c r="S20" s="3">
        <v>0</v>
      </c>
      <c r="T20" s="3">
        <v>52</v>
      </c>
      <c r="U20" s="3">
        <v>240</v>
      </c>
      <c r="V20" s="8">
        <v>21.598195012519099</v>
      </c>
      <c r="X20" s="3">
        <f t="shared" si="4"/>
        <v>17</v>
      </c>
      <c r="Y20" s="11">
        <f t="shared" ref="Y20:Y23" si="13">-1/SQRT(2)</f>
        <v>-0.70710678118654746</v>
      </c>
      <c r="Z20" s="11">
        <f t="shared" si="12"/>
        <v>0.40824829046386307</v>
      </c>
      <c r="AA20" s="3">
        <v>1</v>
      </c>
      <c r="AB20" s="3">
        <v>0</v>
      </c>
      <c r="AC20" s="3">
        <v>0</v>
      </c>
      <c r="AD20" s="3">
        <v>0</v>
      </c>
      <c r="AE20" s="3">
        <v>52</v>
      </c>
      <c r="AF20" s="3">
        <v>240</v>
      </c>
      <c r="AG20" s="8">
        <v>21.598195012519099</v>
      </c>
      <c r="AI20" s="36">
        <f t="shared" si="5"/>
        <v>17</v>
      </c>
      <c r="AJ20" s="36">
        <v>0</v>
      </c>
      <c r="AK20" s="36">
        <v>0</v>
      </c>
      <c r="AL20" s="36">
        <v>1</v>
      </c>
      <c r="AM20" s="36">
        <v>0</v>
      </c>
      <c r="AN20" s="36">
        <v>0</v>
      </c>
      <c r="AO20" s="36">
        <v>0</v>
      </c>
      <c r="AP20" s="36">
        <v>52</v>
      </c>
      <c r="AQ20" s="36">
        <v>240</v>
      </c>
      <c r="AR20" s="8">
        <v>21.598195012519099</v>
      </c>
    </row>
    <row r="21" spans="1:44" ht="13.8" x14ac:dyDescent="0.2">
      <c r="B21" s="3">
        <f t="shared" si="2"/>
        <v>18</v>
      </c>
      <c r="C21" s="3">
        <v>0</v>
      </c>
      <c r="D21" s="3">
        <v>1</v>
      </c>
      <c r="E21" s="3">
        <v>1</v>
      </c>
      <c r="F21" s="3">
        <v>1</v>
      </c>
      <c r="G21" s="3">
        <v>0</v>
      </c>
      <c r="H21" s="3">
        <v>0</v>
      </c>
      <c r="I21" s="3">
        <v>55</v>
      </c>
      <c r="J21" s="3">
        <v>239</v>
      </c>
      <c r="K21" s="8">
        <v>21.612092430097899</v>
      </c>
      <c r="M21" s="3">
        <f t="shared" si="3"/>
        <v>18</v>
      </c>
      <c r="N21" s="3">
        <v>0</v>
      </c>
      <c r="O21" s="3">
        <v>1</v>
      </c>
      <c r="P21" s="3">
        <v>1</v>
      </c>
      <c r="Q21" s="3">
        <v>1</v>
      </c>
      <c r="R21" s="3">
        <v>0</v>
      </c>
      <c r="S21" s="3">
        <v>0</v>
      </c>
      <c r="T21" s="3">
        <v>55</v>
      </c>
      <c r="U21" s="3">
        <v>239</v>
      </c>
      <c r="V21" s="8">
        <v>21.612092430097899</v>
      </c>
      <c r="X21" s="3">
        <f t="shared" si="4"/>
        <v>18</v>
      </c>
      <c r="Y21" s="11">
        <f t="shared" si="13"/>
        <v>-0.70710678118654746</v>
      </c>
      <c r="Z21" s="11">
        <f t="shared" si="12"/>
        <v>0.40824829046386307</v>
      </c>
      <c r="AA21" s="3">
        <v>1</v>
      </c>
      <c r="AB21" s="3">
        <v>1</v>
      </c>
      <c r="AC21" s="3">
        <v>0</v>
      </c>
      <c r="AD21" s="3">
        <v>0</v>
      </c>
      <c r="AE21" s="3">
        <v>55</v>
      </c>
      <c r="AF21" s="3">
        <v>239</v>
      </c>
      <c r="AG21" s="8">
        <v>21.612092430097899</v>
      </c>
      <c r="AI21" s="36">
        <f t="shared" si="5"/>
        <v>18</v>
      </c>
      <c r="AJ21" s="36">
        <v>0</v>
      </c>
      <c r="AK21" s="36">
        <v>0</v>
      </c>
      <c r="AL21" s="36">
        <v>1</v>
      </c>
      <c r="AM21" s="36">
        <v>1</v>
      </c>
      <c r="AN21" s="36">
        <v>0</v>
      </c>
      <c r="AO21" s="36">
        <v>0</v>
      </c>
      <c r="AP21" s="36">
        <v>55</v>
      </c>
      <c r="AQ21" s="36">
        <v>239</v>
      </c>
      <c r="AR21" s="8">
        <v>21.612092430097899</v>
      </c>
    </row>
    <row r="22" spans="1:44" ht="13.8" x14ac:dyDescent="0.2">
      <c r="B22" s="3">
        <f t="shared" si="2"/>
        <v>19</v>
      </c>
      <c r="C22" s="3">
        <v>0</v>
      </c>
      <c r="D22" s="3">
        <v>1</v>
      </c>
      <c r="E22" s="3">
        <v>1</v>
      </c>
      <c r="F22" s="3">
        <v>0</v>
      </c>
      <c r="G22" s="3">
        <v>1</v>
      </c>
      <c r="H22" s="3">
        <v>0</v>
      </c>
      <c r="I22" s="3">
        <v>55</v>
      </c>
      <c r="J22" s="3">
        <v>239</v>
      </c>
      <c r="K22" s="8">
        <v>18.122423951374302</v>
      </c>
      <c r="M22" s="3">
        <f t="shared" si="3"/>
        <v>19</v>
      </c>
      <c r="N22" s="3">
        <v>0</v>
      </c>
      <c r="O22" s="3">
        <v>1</v>
      </c>
      <c r="P22" s="3">
        <v>1</v>
      </c>
      <c r="Q22" s="3">
        <v>0</v>
      </c>
      <c r="R22" s="3">
        <v>1</v>
      </c>
      <c r="S22" s="3">
        <v>0</v>
      </c>
      <c r="T22" s="3">
        <v>55</v>
      </c>
      <c r="U22" s="3">
        <v>239</v>
      </c>
      <c r="V22" s="8">
        <v>18.122423951374302</v>
      </c>
      <c r="X22" s="3">
        <f t="shared" si="4"/>
        <v>19</v>
      </c>
      <c r="Y22" s="11">
        <f t="shared" si="13"/>
        <v>-0.70710678118654746</v>
      </c>
      <c r="Z22" s="11">
        <f t="shared" si="12"/>
        <v>0.40824829046386307</v>
      </c>
      <c r="AA22" s="3">
        <v>1</v>
      </c>
      <c r="AB22" s="3">
        <v>0</v>
      </c>
      <c r="AC22" s="3">
        <v>1</v>
      </c>
      <c r="AD22" s="3">
        <v>0</v>
      </c>
      <c r="AE22" s="3">
        <v>55</v>
      </c>
      <c r="AF22" s="3">
        <v>239</v>
      </c>
      <c r="AG22" s="8">
        <v>18.122423951374302</v>
      </c>
      <c r="AI22" s="36">
        <f t="shared" si="5"/>
        <v>19</v>
      </c>
      <c r="AJ22" s="36">
        <v>0</v>
      </c>
      <c r="AK22" s="36">
        <v>0</v>
      </c>
      <c r="AL22" s="36">
        <v>1</v>
      </c>
      <c r="AM22" s="36">
        <v>0</v>
      </c>
      <c r="AN22" s="36">
        <v>1</v>
      </c>
      <c r="AO22" s="36">
        <v>0</v>
      </c>
      <c r="AP22" s="36">
        <v>55</v>
      </c>
      <c r="AQ22" s="36">
        <v>239</v>
      </c>
      <c r="AR22" s="8">
        <v>18.122423951374302</v>
      </c>
    </row>
    <row r="23" spans="1:44" ht="13.8" x14ac:dyDescent="0.2">
      <c r="B23" s="3">
        <f t="shared" si="2"/>
        <v>20</v>
      </c>
      <c r="C23" s="3">
        <v>0</v>
      </c>
      <c r="D23" s="3">
        <v>1</v>
      </c>
      <c r="E23" s="3">
        <v>0</v>
      </c>
      <c r="F23" s="3">
        <v>0</v>
      </c>
      <c r="G23" s="3">
        <v>0</v>
      </c>
      <c r="H23" s="3">
        <v>1</v>
      </c>
      <c r="I23" s="3">
        <v>47</v>
      </c>
      <c r="J23" s="3">
        <v>238</v>
      </c>
      <c r="K23" s="8">
        <v>29.802597643435</v>
      </c>
      <c r="M23" s="3">
        <f t="shared" si="3"/>
        <v>20</v>
      </c>
      <c r="N23" s="3">
        <v>0</v>
      </c>
      <c r="O23" s="3">
        <v>1</v>
      </c>
      <c r="P23" s="3">
        <v>0</v>
      </c>
      <c r="Q23" s="3">
        <v>0</v>
      </c>
      <c r="R23" s="3">
        <v>0</v>
      </c>
      <c r="S23" s="3">
        <v>1</v>
      </c>
      <c r="T23" s="3">
        <v>47</v>
      </c>
      <c r="U23" s="3">
        <v>238</v>
      </c>
      <c r="V23" s="8">
        <v>29.802597643435</v>
      </c>
      <c r="X23" s="3">
        <f t="shared" si="4"/>
        <v>20</v>
      </c>
      <c r="Y23" s="11">
        <f t="shared" si="13"/>
        <v>-0.70710678118654746</v>
      </c>
      <c r="Z23" s="11">
        <f t="shared" si="12"/>
        <v>0.40824829046386307</v>
      </c>
      <c r="AA23" s="3">
        <v>0</v>
      </c>
      <c r="AB23" s="3">
        <v>0</v>
      </c>
      <c r="AC23" s="3">
        <v>0</v>
      </c>
      <c r="AD23" s="3">
        <v>1</v>
      </c>
      <c r="AE23" s="3">
        <v>47</v>
      </c>
      <c r="AF23" s="3">
        <v>238</v>
      </c>
      <c r="AG23" s="8">
        <v>29.802597643435</v>
      </c>
      <c r="AI23" s="36">
        <f t="shared" si="5"/>
        <v>20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1</v>
      </c>
      <c r="AP23" s="36">
        <v>47</v>
      </c>
      <c r="AQ23" s="36">
        <v>238</v>
      </c>
      <c r="AR23" s="8">
        <v>29.802597643435</v>
      </c>
    </row>
    <row r="24" spans="1:44" ht="13.8" x14ac:dyDescent="0.2">
      <c r="B24" s="1" t="s">
        <v>18</v>
      </c>
      <c r="C24" s="5">
        <f t="shared" ref="C24" si="14">AVERAGE(C4:C23)</f>
        <v>0.3</v>
      </c>
      <c r="D24" s="5">
        <f t="shared" ref="D24:K24" si="15">AVERAGE(D4:D23)</f>
        <v>0.35</v>
      </c>
      <c r="E24" s="5">
        <f t="shared" si="15"/>
        <v>0.5</v>
      </c>
      <c r="F24" s="5">
        <f t="shared" si="15"/>
        <v>0.25</v>
      </c>
      <c r="G24" s="5">
        <f t="shared" si="15"/>
        <v>0.25</v>
      </c>
      <c r="H24" s="5">
        <f t="shared" si="15"/>
        <v>0.25</v>
      </c>
      <c r="I24" s="5">
        <f t="shared" si="15"/>
        <v>50.05</v>
      </c>
      <c r="J24" s="5">
        <f t="shared" si="15"/>
        <v>239.7</v>
      </c>
      <c r="K24" s="9">
        <f t="shared" si="15"/>
        <v>23.308954430086267</v>
      </c>
      <c r="M24" s="1" t="s">
        <v>18</v>
      </c>
      <c r="N24" s="5">
        <f t="shared" ref="N24:V24" si="16">AVERAGE(N4:N23)</f>
        <v>0.35</v>
      </c>
      <c r="O24" s="5">
        <f t="shared" si="16"/>
        <v>0.35</v>
      </c>
      <c r="P24" s="5">
        <f t="shared" si="16"/>
        <v>0.5</v>
      </c>
      <c r="Q24" s="5">
        <f t="shared" si="16"/>
        <v>0.25</v>
      </c>
      <c r="R24" s="5">
        <f t="shared" si="16"/>
        <v>0.25</v>
      </c>
      <c r="S24" s="5">
        <f t="shared" si="16"/>
        <v>0.25</v>
      </c>
      <c r="T24" s="5">
        <f t="shared" si="16"/>
        <v>50.05</v>
      </c>
      <c r="U24" s="5">
        <f t="shared" si="16"/>
        <v>239.7</v>
      </c>
      <c r="V24" s="9">
        <f t="shared" si="16"/>
        <v>23.308954430086267</v>
      </c>
      <c r="X24" s="1" t="s">
        <v>18</v>
      </c>
      <c r="Y24" s="5">
        <f t="shared" ref="Y24:AG24" si="17">AVERAGE(Y4:Y23)</f>
        <v>0</v>
      </c>
      <c r="Z24" s="5">
        <f t="shared" si="17"/>
        <v>4.0824829046386311E-2</v>
      </c>
      <c r="AA24" s="5">
        <f t="shared" si="17"/>
        <v>0.5</v>
      </c>
      <c r="AB24" s="5">
        <f t="shared" si="17"/>
        <v>0.25</v>
      </c>
      <c r="AC24" s="5">
        <f t="shared" si="17"/>
        <v>0.25</v>
      </c>
      <c r="AD24" s="5">
        <f t="shared" si="17"/>
        <v>0.25</v>
      </c>
      <c r="AE24" s="5">
        <f t="shared" si="17"/>
        <v>50.05</v>
      </c>
      <c r="AF24" s="5">
        <f t="shared" si="17"/>
        <v>239.7</v>
      </c>
      <c r="AG24" s="9">
        <f t="shared" si="17"/>
        <v>23.308954430086267</v>
      </c>
      <c r="AI24" s="1" t="s">
        <v>18</v>
      </c>
      <c r="AJ24" s="5">
        <f>AVERAGE(AJ4:AJ23)</f>
        <v>0.35</v>
      </c>
      <c r="AK24" s="5">
        <f t="shared" ref="AK24:AR24" si="18">AVERAGE(AK4:AK23)</f>
        <v>0.3</v>
      </c>
      <c r="AL24" s="5">
        <f t="shared" si="18"/>
        <v>0.5</v>
      </c>
      <c r="AM24" s="5">
        <f t="shared" si="18"/>
        <v>0.25</v>
      </c>
      <c r="AN24" s="5">
        <f t="shared" si="18"/>
        <v>0.25</v>
      </c>
      <c r="AO24" s="5">
        <f t="shared" si="18"/>
        <v>0.25</v>
      </c>
      <c r="AP24" s="5">
        <f t="shared" si="18"/>
        <v>50.05</v>
      </c>
      <c r="AQ24" s="5">
        <f t="shared" si="18"/>
        <v>239.7</v>
      </c>
      <c r="AR24" s="9">
        <f t="shared" si="18"/>
        <v>23.308954430086267</v>
      </c>
    </row>
    <row r="25" spans="1:44" ht="13.8" x14ac:dyDescent="0.2">
      <c r="A25" s="1">
        <v>20</v>
      </c>
      <c r="B25" s="1" t="s">
        <v>19</v>
      </c>
      <c r="C25" s="5">
        <v>-2</v>
      </c>
      <c r="D25" s="1">
        <v>-0.5</v>
      </c>
      <c r="E25" s="1">
        <v>-2</v>
      </c>
      <c r="F25" s="1">
        <v>-1</v>
      </c>
      <c r="G25" s="1">
        <v>-3</v>
      </c>
    </row>
  </sheetData>
  <mergeCells count="16">
    <mergeCell ref="AI2:AI3"/>
    <mergeCell ref="AJ2:AK2"/>
    <mergeCell ref="AM2:AO2"/>
    <mergeCell ref="AP2:AQ2"/>
    <mergeCell ref="T2:U2"/>
    <mergeCell ref="Y2:Z2"/>
    <mergeCell ref="AB2:AD2"/>
    <mergeCell ref="AE2:AF2"/>
    <mergeCell ref="B2:B3"/>
    <mergeCell ref="M2:M3"/>
    <mergeCell ref="X2:X3"/>
    <mergeCell ref="C2:D2"/>
    <mergeCell ref="F2:H2"/>
    <mergeCell ref="I2:J2"/>
    <mergeCell ref="N2:O2"/>
    <mergeCell ref="Q2:S2"/>
  </mergeCells>
  <phoneticPr fontId="10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showGridLines="0" tabSelected="1" topLeftCell="A49" workbookViewId="0">
      <selection activeCell="F41" sqref="F41"/>
    </sheetView>
  </sheetViews>
  <sheetFormatPr defaultColWidth="9" defaultRowHeight="13.2" x14ac:dyDescent="0.2"/>
  <cols>
    <col min="1" max="1" width="11.21875" customWidth="1"/>
    <col min="8" max="8" width="11.88671875" customWidth="1"/>
  </cols>
  <sheetData>
    <row r="1" spans="1:10" ht="13.8" x14ac:dyDescent="0.2">
      <c r="A1" s="12" t="s">
        <v>20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3.8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13.8" x14ac:dyDescent="0.2">
      <c r="A3" s="13" t="s">
        <v>21</v>
      </c>
      <c r="B3" s="13"/>
      <c r="C3" s="12"/>
      <c r="D3" s="12"/>
      <c r="E3" s="12"/>
      <c r="F3" s="12"/>
      <c r="G3" s="12"/>
      <c r="H3" s="12"/>
      <c r="I3" s="12"/>
      <c r="J3" s="12"/>
    </row>
    <row r="4" spans="1:10" ht="13.8" x14ac:dyDescent="0.2">
      <c r="A4" s="14" t="s">
        <v>22</v>
      </c>
      <c r="B4" s="60">
        <v>0.91717267995038898</v>
      </c>
      <c r="C4" s="12"/>
      <c r="D4" s="12"/>
      <c r="E4" s="12"/>
      <c r="F4" s="12"/>
      <c r="G4" s="12"/>
      <c r="H4" s="12"/>
      <c r="I4" s="12"/>
      <c r="J4" s="12"/>
    </row>
    <row r="5" spans="1:10" ht="13.8" x14ac:dyDescent="0.2">
      <c r="A5" s="14" t="s">
        <v>23</v>
      </c>
      <c r="B5" s="60">
        <v>0.84120572484737799</v>
      </c>
      <c r="J5" s="12"/>
    </row>
    <row r="6" spans="1:10" ht="13.8" x14ac:dyDescent="0.2">
      <c r="A6" s="14" t="s">
        <v>24</v>
      </c>
      <c r="B6" s="60">
        <v>0.72571897928183404</v>
      </c>
      <c r="J6" s="12"/>
    </row>
    <row r="7" spans="1:10" ht="13.8" x14ac:dyDescent="0.2">
      <c r="A7" s="14" t="s">
        <v>25</v>
      </c>
      <c r="B7" s="60">
        <v>2.5162947220084901</v>
      </c>
      <c r="C7" s="12"/>
      <c r="D7" s="12"/>
      <c r="E7" s="12"/>
      <c r="F7" s="12"/>
      <c r="G7" s="12"/>
      <c r="H7" s="12"/>
      <c r="I7" s="12"/>
      <c r="J7" s="12"/>
    </row>
    <row r="8" spans="1:10" ht="13.8" x14ac:dyDescent="0.2">
      <c r="A8" s="15" t="s">
        <v>26</v>
      </c>
      <c r="B8" s="19">
        <v>20</v>
      </c>
      <c r="C8" s="12"/>
      <c r="D8" s="12"/>
      <c r="E8" s="12"/>
      <c r="F8" s="12"/>
      <c r="G8" s="12"/>
      <c r="H8" s="12"/>
      <c r="I8" s="12"/>
      <c r="J8" s="12"/>
    </row>
    <row r="9" spans="1:10" ht="13.8" x14ac:dyDescent="0.2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ht="13.8" x14ac:dyDescent="0.2">
      <c r="A10" s="12" t="s">
        <v>27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3.8" x14ac:dyDescent="0.2">
      <c r="A11" s="16"/>
      <c r="B11" s="16" t="s">
        <v>28</v>
      </c>
      <c r="C11" s="16" t="s">
        <v>29</v>
      </c>
      <c r="D11" s="16" t="s">
        <v>30</v>
      </c>
      <c r="E11" s="17" t="s">
        <v>31</v>
      </c>
      <c r="F11" s="16" t="s">
        <v>32</v>
      </c>
      <c r="G11" s="12"/>
      <c r="H11" s="12"/>
      <c r="I11" s="12"/>
      <c r="J11" s="12"/>
    </row>
    <row r="12" spans="1:10" ht="13.8" x14ac:dyDescent="0.2">
      <c r="A12" s="18" t="s">
        <v>33</v>
      </c>
      <c r="B12" s="18">
        <v>8</v>
      </c>
      <c r="C12" s="55">
        <v>368.96322095750298</v>
      </c>
      <c r="D12" s="55">
        <v>46.120402619687802</v>
      </c>
      <c r="E12" s="58">
        <v>7.2840023392118098</v>
      </c>
      <c r="F12" s="55">
        <v>1.8055401932918799E-3</v>
      </c>
      <c r="G12" s="56"/>
      <c r="H12" s="53" t="s">
        <v>95</v>
      </c>
      <c r="I12" s="54">
        <f>FINV(0.05,8,11)</f>
        <v>2.947990318638638</v>
      </c>
      <c r="J12" s="12"/>
    </row>
    <row r="13" spans="1:10" ht="13.8" x14ac:dyDescent="0.2">
      <c r="A13" s="18" t="s">
        <v>35</v>
      </c>
      <c r="B13" s="18">
        <v>11</v>
      </c>
      <c r="C13" s="55">
        <v>69.649130408085895</v>
      </c>
      <c r="D13" s="55">
        <v>6.3317391280078104</v>
      </c>
      <c r="E13" s="55"/>
      <c r="F13" s="55"/>
      <c r="G13" s="50"/>
      <c r="H13" s="53" t="s">
        <v>96</v>
      </c>
      <c r="I13" s="54">
        <f>TINV(0.05,11)</f>
        <v>2.2009851600916384</v>
      </c>
      <c r="J13" s="12"/>
    </row>
    <row r="14" spans="1:10" ht="13.8" x14ac:dyDescent="0.2">
      <c r="A14" s="19" t="s">
        <v>36</v>
      </c>
      <c r="B14" s="19">
        <v>19</v>
      </c>
      <c r="C14" s="57">
        <v>438.61235136558901</v>
      </c>
      <c r="D14" s="57"/>
      <c r="E14" s="57"/>
      <c r="F14" s="57"/>
      <c r="G14" s="50"/>
      <c r="H14" s="53" t="s">
        <v>97</v>
      </c>
      <c r="I14" s="54">
        <f>TINV(0.25,11)</f>
        <v>1.2144602462736005</v>
      </c>
      <c r="J14" s="12"/>
    </row>
    <row r="15" spans="1:10" ht="13.8" x14ac:dyDescent="0.2">
      <c r="A15" s="50"/>
      <c r="B15" s="50"/>
      <c r="C15" s="50"/>
      <c r="D15" s="50"/>
      <c r="E15" s="50"/>
      <c r="F15" s="50"/>
      <c r="G15" s="50"/>
      <c r="H15" s="12"/>
      <c r="I15" s="12"/>
      <c r="J15" s="12"/>
    </row>
    <row r="16" spans="1:10" ht="13.8" x14ac:dyDescent="0.2">
      <c r="A16" s="16"/>
      <c r="B16" s="16" t="s">
        <v>37</v>
      </c>
      <c r="C16" s="16" t="s">
        <v>25</v>
      </c>
      <c r="D16" s="16" t="s">
        <v>38</v>
      </c>
      <c r="E16" s="16" t="s">
        <v>39</v>
      </c>
      <c r="F16" s="16" t="s">
        <v>40</v>
      </c>
      <c r="G16" s="16" t="s">
        <v>41</v>
      </c>
      <c r="J16" s="12"/>
    </row>
    <row r="17" spans="1:10" ht="13.8" x14ac:dyDescent="0.2">
      <c r="A17" s="18" t="s">
        <v>44</v>
      </c>
      <c r="B17" s="58">
        <v>727.24254605742203</v>
      </c>
      <c r="C17" s="58">
        <v>99.918542305280795</v>
      </c>
      <c r="D17" s="58">
        <v>7.2783542401517396</v>
      </c>
      <c r="E17" s="58">
        <v>1.5858571985440301E-5</v>
      </c>
      <c r="F17" s="58">
        <v>507.32331736237802</v>
      </c>
      <c r="G17" s="58">
        <v>947.16177475246502</v>
      </c>
      <c r="J17" s="12"/>
    </row>
    <row r="18" spans="1:10" ht="13.8" x14ac:dyDescent="0.2">
      <c r="A18" s="18" t="s">
        <v>45</v>
      </c>
      <c r="B18" s="58">
        <v>-8.1047055448287705E-2</v>
      </c>
      <c r="C18" s="58">
        <v>1.6282313369530399</v>
      </c>
      <c r="D18" s="58">
        <v>-4.9776130460646703E-2</v>
      </c>
      <c r="E18" s="58">
        <v>0.96119311944451002</v>
      </c>
      <c r="F18" s="58">
        <v>-3.6647600630477499</v>
      </c>
      <c r="G18" s="58">
        <v>3.5026659521511698</v>
      </c>
      <c r="J18" s="5"/>
    </row>
    <row r="19" spans="1:10" ht="13.8" x14ac:dyDescent="0.2">
      <c r="A19" s="18" t="s">
        <v>46</v>
      </c>
      <c r="B19" s="58">
        <v>1.53935475983795</v>
      </c>
      <c r="C19" s="58">
        <v>1.5872603699046</v>
      </c>
      <c r="D19" s="58">
        <v>0.96981868194093002</v>
      </c>
      <c r="E19" s="58">
        <v>0.35297836181629</v>
      </c>
      <c r="F19" s="58">
        <v>-1.95418175734941</v>
      </c>
      <c r="G19" s="58">
        <v>5.0328912770253202</v>
      </c>
      <c r="J19" s="5"/>
    </row>
    <row r="20" spans="1:10" ht="13.8" x14ac:dyDescent="0.2">
      <c r="A20" s="18" t="s">
        <v>47</v>
      </c>
      <c r="B20" s="58">
        <v>-1.7250403379741399</v>
      </c>
      <c r="C20" s="58">
        <v>1.3695080450631301</v>
      </c>
      <c r="D20" s="58">
        <v>-1.2596058447357401</v>
      </c>
      <c r="E20" s="58">
        <v>0.23388162667922399</v>
      </c>
      <c r="F20" s="58">
        <v>-4.7393072199082598</v>
      </c>
      <c r="G20" s="58">
        <v>1.2892265439599799</v>
      </c>
      <c r="J20" s="5"/>
    </row>
    <row r="21" spans="1:10" ht="13.8" x14ac:dyDescent="0.2">
      <c r="A21" s="18" t="s">
        <v>48</v>
      </c>
      <c r="B21" s="58">
        <v>2.04551030216623</v>
      </c>
      <c r="C21" s="58">
        <v>1.78076836417061</v>
      </c>
      <c r="D21" s="58">
        <v>1.1486672513518701</v>
      </c>
      <c r="E21" s="58">
        <v>0.27505842338037101</v>
      </c>
      <c r="F21" s="58">
        <v>-1.8739344384946599</v>
      </c>
      <c r="G21" s="58">
        <v>5.9649550428271301</v>
      </c>
      <c r="J21" s="5"/>
    </row>
    <row r="22" spans="1:10" ht="13.8" x14ac:dyDescent="0.2">
      <c r="A22" s="18" t="s">
        <v>49</v>
      </c>
      <c r="B22" s="58">
        <v>-2.9048806185022999</v>
      </c>
      <c r="C22" s="58">
        <v>1.8060594840012001</v>
      </c>
      <c r="D22" s="58">
        <v>-1.60840805313164</v>
      </c>
      <c r="E22" s="58">
        <v>0.13604582616045899</v>
      </c>
      <c r="F22" s="58">
        <v>-6.8799907385577797</v>
      </c>
      <c r="G22" s="58">
        <v>1.07022950155317</v>
      </c>
      <c r="J22" s="5"/>
    </row>
    <row r="23" spans="1:10" ht="13.8" x14ac:dyDescent="0.2">
      <c r="A23" s="18" t="s">
        <v>50</v>
      </c>
      <c r="B23" s="58">
        <v>-0.562497833981361</v>
      </c>
      <c r="C23" s="58">
        <v>1.6252433236986099</v>
      </c>
      <c r="D23" s="58">
        <v>-0.34610068891177997</v>
      </c>
      <c r="E23" s="58">
        <v>0.73579617064749703</v>
      </c>
      <c r="F23" s="58">
        <v>-4.1396342687537704</v>
      </c>
      <c r="G23" s="58">
        <v>3.0146386007910499</v>
      </c>
      <c r="J23" s="5"/>
    </row>
    <row r="24" spans="1:10" ht="13.8" x14ac:dyDescent="0.2">
      <c r="A24" s="18" t="s">
        <v>51</v>
      </c>
      <c r="B24" s="58">
        <v>-0.92697827154377699</v>
      </c>
      <c r="C24" s="58">
        <v>0.25601848938131</v>
      </c>
      <c r="D24" s="58">
        <v>-3.6207473678322901</v>
      </c>
      <c r="E24" s="58">
        <v>4.0212024585411597E-3</v>
      </c>
      <c r="F24" s="58">
        <v>-1.49047116703043</v>
      </c>
      <c r="G24" s="58">
        <v>-0.363485376057128</v>
      </c>
      <c r="J24" s="5"/>
    </row>
    <row r="25" spans="1:10" ht="13.8" x14ac:dyDescent="0.2">
      <c r="A25" s="19" t="s">
        <v>52</v>
      </c>
      <c r="B25" s="59">
        <v>-2.7402369711277101</v>
      </c>
      <c r="C25" s="59">
        <v>0.39213616510819599</v>
      </c>
      <c r="D25" s="59">
        <v>-6.9879730944266196</v>
      </c>
      <c r="E25" s="59">
        <v>2.3055184272903901E-5</v>
      </c>
      <c r="F25" s="59">
        <v>-3.6033228507289499</v>
      </c>
      <c r="G25" s="59">
        <v>-1.87715109152647</v>
      </c>
      <c r="J25" s="5"/>
    </row>
    <row r="29" spans="1:10" x14ac:dyDescent="0.2">
      <c r="A29" t="s">
        <v>53</v>
      </c>
    </row>
    <row r="31" spans="1:10" x14ac:dyDescent="0.2">
      <c r="A31" s="48"/>
      <c r="B31" s="48" t="s">
        <v>54</v>
      </c>
      <c r="C31" s="48" t="s">
        <v>55</v>
      </c>
      <c r="D31" s="48" t="s">
        <v>56</v>
      </c>
    </row>
    <row r="32" spans="1:10" ht="13.8" x14ac:dyDescent="0.2">
      <c r="A32" s="49">
        <v>1</v>
      </c>
      <c r="B32" s="8">
        <v>13.4479851514101</v>
      </c>
      <c r="C32" s="63">
        <v>18.642565895367401</v>
      </c>
      <c r="D32" s="63">
        <v>-5.1945807439573297</v>
      </c>
    </row>
    <row r="33" spans="1:4" ht="13.8" x14ac:dyDescent="0.2">
      <c r="A33" s="49">
        <v>2</v>
      </c>
      <c r="B33" s="8">
        <v>23.9957576516084</v>
      </c>
      <c r="C33" s="63">
        <v>23.469011012165002</v>
      </c>
      <c r="D33" s="63">
        <v>0.52674663944343103</v>
      </c>
    </row>
    <row r="34" spans="1:4" ht="13.8" x14ac:dyDescent="0.2">
      <c r="A34" s="49">
        <v>3</v>
      </c>
      <c r="B34" s="8">
        <v>26.1359736034413</v>
      </c>
      <c r="C34" s="63">
        <v>26.6582839494314</v>
      </c>
      <c r="D34" s="63">
        <v>-0.52231034599005</v>
      </c>
    </row>
    <row r="35" spans="1:4" ht="13.8" x14ac:dyDescent="0.2">
      <c r="A35" s="49">
        <v>4</v>
      </c>
      <c r="B35" s="8">
        <v>22.709863279806399</v>
      </c>
      <c r="C35" s="63">
        <v>20.901700719520999</v>
      </c>
      <c r="D35" s="63">
        <v>1.8081625602853699</v>
      </c>
    </row>
    <row r="36" spans="1:4" ht="13.8" x14ac:dyDescent="0.2">
      <c r="A36" s="49">
        <v>5</v>
      </c>
      <c r="B36" s="8">
        <v>25.768605892872401</v>
      </c>
      <c r="C36" s="63">
        <v>23.010375987942901</v>
      </c>
      <c r="D36" s="63">
        <v>2.75822990492951</v>
      </c>
    </row>
    <row r="37" spans="1:4" ht="13.8" x14ac:dyDescent="0.2">
      <c r="A37" s="49">
        <v>6</v>
      </c>
      <c r="B37" s="8">
        <v>22.936298864521</v>
      </c>
      <c r="C37" s="63">
        <v>22.589901890286299</v>
      </c>
      <c r="D37" s="63">
        <v>0.346396974234707</v>
      </c>
    </row>
    <row r="38" spans="1:4" ht="13.8" x14ac:dyDescent="0.2">
      <c r="A38" s="49">
        <v>7</v>
      </c>
      <c r="B38" s="8">
        <v>21.6315485100261</v>
      </c>
      <c r="C38" s="63">
        <v>20.4204457842492</v>
      </c>
      <c r="D38" s="63">
        <v>1.21110272577697</v>
      </c>
    </row>
    <row r="39" spans="1:4" ht="13.8" x14ac:dyDescent="0.2">
      <c r="A39" s="49">
        <v>8</v>
      </c>
      <c r="B39" s="8">
        <v>11.8051379682496</v>
      </c>
      <c r="C39" s="63">
        <v>12.413908540994401</v>
      </c>
      <c r="D39" s="63">
        <v>-0.60877057274480295</v>
      </c>
    </row>
    <row r="40" spans="1:4" ht="13.8" x14ac:dyDescent="0.2">
      <c r="A40" s="49">
        <v>9</v>
      </c>
      <c r="B40" s="8">
        <v>25.730676325829702</v>
      </c>
      <c r="C40" s="63">
        <v>23.8898337413805</v>
      </c>
      <c r="D40" s="63">
        <v>1.84084258444919</v>
      </c>
    </row>
    <row r="41" spans="1:4" ht="13.8" x14ac:dyDescent="0.2">
      <c r="A41" s="49">
        <v>10</v>
      </c>
      <c r="B41" s="8">
        <v>26.410335117578501</v>
      </c>
      <c r="C41" s="63">
        <v>23.3876153251578</v>
      </c>
      <c r="D41" s="63">
        <v>3.0227197924207201</v>
      </c>
    </row>
    <row r="42" spans="1:4" ht="13.8" x14ac:dyDescent="0.2">
      <c r="A42" s="49">
        <v>11</v>
      </c>
      <c r="B42" s="8">
        <v>23.032823832798702</v>
      </c>
      <c r="C42" s="63">
        <v>23.1128136057118</v>
      </c>
      <c r="D42" s="63">
        <v>-7.9989772913123106E-2</v>
      </c>
    </row>
    <row r="43" spans="1:4" ht="13.8" x14ac:dyDescent="0.2">
      <c r="A43" s="49">
        <v>12</v>
      </c>
      <c r="B43" s="8">
        <v>26.409857696015401</v>
      </c>
      <c r="C43" s="63">
        <v>25.333451491280801</v>
      </c>
      <c r="D43" s="63">
        <v>1.07640620473454</v>
      </c>
    </row>
    <row r="44" spans="1:4" ht="13.8" x14ac:dyDescent="0.2">
      <c r="A44" s="49">
        <v>13</v>
      </c>
      <c r="B44" s="8">
        <v>29.7982929418562</v>
      </c>
      <c r="C44" s="63">
        <v>29.603862411437301</v>
      </c>
      <c r="D44" s="63">
        <v>0.19443053041889899</v>
      </c>
    </row>
    <row r="45" spans="1:4" ht="13.8" x14ac:dyDescent="0.2">
      <c r="A45" s="49">
        <v>14</v>
      </c>
      <c r="B45" s="8">
        <v>20.283875801111499</v>
      </c>
      <c r="C45" s="63">
        <v>22.589901890286299</v>
      </c>
      <c r="D45" s="63">
        <v>-2.3060260891748099</v>
      </c>
    </row>
    <row r="46" spans="1:4" ht="13.8" x14ac:dyDescent="0.2">
      <c r="A46" s="49">
        <v>15</v>
      </c>
      <c r="B46" s="8">
        <v>29.088098605722202</v>
      </c>
      <c r="C46" s="63">
        <v>29.5677863376172</v>
      </c>
      <c r="D46" s="63">
        <v>-0.47968773189508301</v>
      </c>
    </row>
    <row r="47" spans="1:4" ht="13.8" x14ac:dyDescent="0.2">
      <c r="A47" s="49">
        <v>16</v>
      </c>
      <c r="B47" s="8">
        <v>25.8586483214516</v>
      </c>
      <c r="C47" s="63">
        <v>25.4620190648352</v>
      </c>
      <c r="D47" s="63">
        <v>0.39662925661637899</v>
      </c>
    </row>
    <row r="48" spans="1:4" ht="13.8" x14ac:dyDescent="0.2">
      <c r="A48" s="49">
        <v>17</v>
      </c>
      <c r="B48" s="8">
        <v>21.598195012519099</v>
      </c>
      <c r="C48" s="63">
        <v>21.1971172883589</v>
      </c>
      <c r="D48" s="63">
        <v>0.40107772416023102</v>
      </c>
    </row>
    <row r="49" spans="1:10" ht="13.8" x14ac:dyDescent="0.2">
      <c r="A49" s="49">
        <v>18</v>
      </c>
      <c r="B49" s="8">
        <v>21.612092430097899</v>
      </c>
      <c r="C49" s="63">
        <v>23.201929747021499</v>
      </c>
      <c r="D49" s="63">
        <v>-1.58983731692355</v>
      </c>
    </row>
    <row r="50" spans="1:10" ht="13.8" x14ac:dyDescent="0.2">
      <c r="A50" s="49">
        <v>19</v>
      </c>
      <c r="B50" s="8">
        <v>18.122423951374302</v>
      </c>
      <c r="C50" s="63">
        <v>18.251538826352999</v>
      </c>
      <c r="D50" s="63">
        <v>-0.129114874978669</v>
      </c>
    </row>
    <row r="51" spans="1:10" ht="13.8" x14ac:dyDescent="0.2">
      <c r="A51" s="49">
        <v>20</v>
      </c>
      <c r="B51" s="8">
        <v>29.802597643435</v>
      </c>
      <c r="C51" s="63">
        <v>32.475025092326099</v>
      </c>
      <c r="D51" s="63">
        <v>-2.6724274488911002</v>
      </c>
    </row>
    <row r="52" spans="1:10" ht="13.8" x14ac:dyDescent="0.2">
      <c r="A52" s="12"/>
      <c r="B52" s="12"/>
      <c r="C52" s="12"/>
      <c r="D52" s="12"/>
    </row>
    <row r="53" spans="1:10" ht="13.8" x14ac:dyDescent="0.2">
      <c r="A53" s="12"/>
      <c r="B53" s="12"/>
      <c r="C53" s="12"/>
      <c r="D53" s="22">
        <f>SUM(D32:D51)</f>
        <v>1.4295231665073516E-12</v>
      </c>
    </row>
    <row r="54" spans="1:10" ht="13.8" x14ac:dyDescent="0.2">
      <c r="D54" s="12">
        <f>STDEV(D32:D51)</f>
        <v>1.9146132000194473</v>
      </c>
    </row>
    <row r="61" spans="1:10" ht="16.2" x14ac:dyDescent="0.2">
      <c r="D61" s="38" t="s">
        <v>84</v>
      </c>
      <c r="E61" s="38"/>
      <c r="F61" s="38"/>
      <c r="G61" s="38"/>
      <c r="H61" s="38"/>
      <c r="I61" s="38"/>
      <c r="J61" s="38"/>
    </row>
    <row r="62" spans="1:10" ht="16.2" x14ac:dyDescent="0.2">
      <c r="D62" s="12"/>
      <c r="E62" s="72" t="s">
        <v>83</v>
      </c>
      <c r="F62" s="72"/>
      <c r="G62" s="72"/>
      <c r="H62" s="72"/>
      <c r="I62" s="72"/>
      <c r="J62" s="72"/>
    </row>
  </sheetData>
  <mergeCells count="1">
    <mergeCell ref="E62:J62"/>
  </mergeCells>
  <phoneticPr fontId="10"/>
  <pageMargins left="0.69930555555555596" right="0.69930555555555596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1"/>
  <sheetViews>
    <sheetView topLeftCell="A2" workbookViewId="0">
      <selection activeCell="H5" sqref="H5"/>
    </sheetView>
  </sheetViews>
  <sheetFormatPr defaultColWidth="9" defaultRowHeight="13.2" x14ac:dyDescent="0.2"/>
  <cols>
    <col min="1" max="1" width="11.21875" customWidth="1"/>
    <col min="5" max="5" width="12.88671875" customWidth="1"/>
    <col min="8" max="8" width="10.77734375" customWidth="1"/>
  </cols>
  <sheetData>
    <row r="1" spans="1:9" ht="13.8" x14ac:dyDescent="0.2">
      <c r="A1" s="12" t="s">
        <v>20</v>
      </c>
      <c r="B1" s="12"/>
      <c r="C1" s="12"/>
      <c r="D1" s="12"/>
      <c r="E1" s="12"/>
      <c r="F1" s="12"/>
      <c r="G1" s="12"/>
      <c r="H1" s="12"/>
      <c r="I1" s="12"/>
    </row>
    <row r="2" spans="1:9" ht="13.8" x14ac:dyDescent="0.2">
      <c r="A2" s="12"/>
      <c r="B2" s="12"/>
      <c r="C2" s="12"/>
      <c r="D2" s="12"/>
      <c r="E2" s="12"/>
      <c r="F2" s="12"/>
      <c r="G2" s="12"/>
      <c r="H2" s="12"/>
      <c r="I2" s="12"/>
    </row>
    <row r="3" spans="1:9" ht="13.8" x14ac:dyDescent="0.2">
      <c r="A3" s="13" t="s">
        <v>21</v>
      </c>
      <c r="B3" s="13"/>
      <c r="C3" s="12"/>
      <c r="D3" s="12"/>
      <c r="E3" s="12"/>
      <c r="F3" s="12"/>
      <c r="G3" s="12"/>
      <c r="H3" s="12"/>
      <c r="I3" s="12"/>
    </row>
    <row r="4" spans="1:9" ht="13.8" x14ac:dyDescent="0.2">
      <c r="A4" s="14" t="s">
        <v>22</v>
      </c>
      <c r="B4" s="25">
        <v>0.91717267995038898</v>
      </c>
      <c r="C4" s="12"/>
      <c r="D4" s="12"/>
      <c r="E4" s="12"/>
      <c r="F4" s="12"/>
      <c r="G4" s="12"/>
      <c r="H4" s="12"/>
      <c r="I4" s="12"/>
    </row>
    <row r="5" spans="1:9" ht="13.8" x14ac:dyDescent="0.2">
      <c r="A5" s="14" t="s">
        <v>23</v>
      </c>
      <c r="B5" s="25">
        <v>0.84120572484737799</v>
      </c>
      <c r="C5" s="12"/>
      <c r="D5" s="12"/>
      <c r="E5" s="12"/>
      <c r="F5" s="12"/>
      <c r="G5" s="12"/>
      <c r="H5" s="12"/>
      <c r="I5" s="12"/>
    </row>
    <row r="6" spans="1:9" ht="13.8" x14ac:dyDescent="0.2">
      <c r="A6" s="14" t="s">
        <v>24</v>
      </c>
      <c r="B6" s="25">
        <v>0.72571897928183404</v>
      </c>
      <c r="C6" s="12"/>
      <c r="D6" s="12"/>
      <c r="E6" s="12"/>
      <c r="F6" s="12"/>
      <c r="G6" s="12"/>
      <c r="H6" s="12"/>
      <c r="I6" s="12"/>
    </row>
    <row r="7" spans="1:9" ht="13.8" x14ac:dyDescent="0.2">
      <c r="A7" s="14" t="s">
        <v>25</v>
      </c>
      <c r="B7" s="25">
        <v>2.5162947220084901</v>
      </c>
      <c r="C7" s="12"/>
      <c r="D7" s="12"/>
      <c r="E7" s="12"/>
      <c r="F7" s="12"/>
      <c r="G7" s="12"/>
      <c r="H7" s="12"/>
      <c r="I7" s="12"/>
    </row>
    <row r="8" spans="1:9" ht="13.8" x14ac:dyDescent="0.2">
      <c r="A8" s="15" t="s">
        <v>26</v>
      </c>
      <c r="B8" s="15">
        <v>20</v>
      </c>
      <c r="C8" s="12"/>
      <c r="D8" s="12"/>
      <c r="E8" s="12"/>
      <c r="F8" s="12"/>
      <c r="G8" s="12"/>
      <c r="H8" s="12"/>
      <c r="I8" s="12"/>
    </row>
    <row r="9" spans="1:9" ht="13.8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ht="13.8" x14ac:dyDescent="0.2">
      <c r="A10" s="12" t="s">
        <v>27</v>
      </c>
      <c r="B10" s="12"/>
      <c r="C10" s="12"/>
      <c r="D10" s="12"/>
      <c r="E10" s="12"/>
      <c r="F10" s="12"/>
      <c r="G10" s="12"/>
      <c r="H10" s="12"/>
      <c r="I10" s="12"/>
    </row>
    <row r="11" spans="1:9" ht="13.8" x14ac:dyDescent="0.2">
      <c r="A11" s="16"/>
      <c r="B11" s="16" t="s">
        <v>28</v>
      </c>
      <c r="C11" s="16" t="s">
        <v>29</v>
      </c>
      <c r="D11" s="16" t="s">
        <v>30</v>
      </c>
      <c r="E11" s="16" t="s">
        <v>57</v>
      </c>
      <c r="F11" s="16" t="s">
        <v>32</v>
      </c>
      <c r="G11" s="12"/>
      <c r="H11" s="12"/>
      <c r="I11" s="12"/>
    </row>
    <row r="12" spans="1:9" ht="13.8" x14ac:dyDescent="0.2">
      <c r="A12" s="14" t="s">
        <v>33</v>
      </c>
      <c r="B12" s="14">
        <v>8</v>
      </c>
      <c r="C12" s="73">
        <v>368.96322095750298</v>
      </c>
      <c r="D12" s="73">
        <v>46.120402619687802</v>
      </c>
      <c r="E12" s="73">
        <v>7.2840023392118098</v>
      </c>
      <c r="F12" s="73">
        <v>1.8055401932918799E-3</v>
      </c>
      <c r="G12" s="12"/>
      <c r="H12" s="12"/>
      <c r="I12" s="12"/>
    </row>
    <row r="13" spans="1:9" ht="13.8" x14ac:dyDescent="0.2">
      <c r="A13" s="14" t="s">
        <v>35</v>
      </c>
      <c r="B13" s="14">
        <v>11</v>
      </c>
      <c r="C13" s="73">
        <v>69.649130408085895</v>
      </c>
      <c r="D13" s="73">
        <v>6.3317391280078104</v>
      </c>
      <c r="E13" s="73"/>
      <c r="F13" s="73"/>
      <c r="G13" s="44"/>
      <c r="H13" s="53" t="s">
        <v>34</v>
      </c>
      <c r="I13" s="54">
        <f>FINV(0.05,8,11)</f>
        <v>2.947990318638638</v>
      </c>
    </row>
    <row r="14" spans="1:9" ht="13.8" x14ac:dyDescent="0.2">
      <c r="A14" s="15" t="s">
        <v>36</v>
      </c>
      <c r="B14" s="15">
        <v>19</v>
      </c>
      <c r="C14" s="74">
        <v>438.61235136558901</v>
      </c>
      <c r="D14" s="74"/>
      <c r="E14" s="74"/>
      <c r="F14" s="74"/>
      <c r="G14" s="12"/>
      <c r="H14" s="12"/>
      <c r="I14" s="12"/>
    </row>
    <row r="15" spans="1:9" ht="13.8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9" ht="13.8" x14ac:dyDescent="0.2">
      <c r="A16" s="16"/>
      <c r="B16" s="16" t="s">
        <v>37</v>
      </c>
      <c r="C16" s="16" t="s">
        <v>25</v>
      </c>
      <c r="D16" s="16" t="s">
        <v>38</v>
      </c>
      <c r="E16" s="16" t="s">
        <v>39</v>
      </c>
      <c r="F16" s="16" t="s">
        <v>40</v>
      </c>
      <c r="G16" s="16" t="s">
        <v>41</v>
      </c>
      <c r="H16" s="16" t="s">
        <v>42</v>
      </c>
      <c r="I16" s="16" t="s">
        <v>43</v>
      </c>
    </row>
    <row r="17" spans="1:9" ht="13.8" x14ac:dyDescent="0.2">
      <c r="A17" s="14" t="s">
        <v>44</v>
      </c>
      <c r="B17" s="73">
        <v>727.16149900197399</v>
      </c>
      <c r="C17" s="73">
        <v>99.681531845171705</v>
      </c>
      <c r="D17" s="73">
        <v>7.2948467538743502</v>
      </c>
      <c r="E17" s="73">
        <v>1.55298646163606E-5</v>
      </c>
      <c r="F17" s="73">
        <v>507.763926812092</v>
      </c>
      <c r="G17" s="73">
        <v>946.55907119185497</v>
      </c>
      <c r="H17" s="73">
        <v>720.766708091326</v>
      </c>
      <c r="I17" s="73">
        <v>733.55628991262097</v>
      </c>
    </row>
    <row r="18" spans="1:9" ht="13.8" x14ac:dyDescent="0.2">
      <c r="A18" s="14" t="s">
        <v>45</v>
      </c>
      <c r="B18" s="73">
        <v>8.1047055448288594E-2</v>
      </c>
      <c r="C18" s="73">
        <v>1.6282313369530399</v>
      </c>
      <c r="D18" s="73">
        <v>4.97761304606473E-2</v>
      </c>
      <c r="E18" s="73">
        <v>0.96119311944451002</v>
      </c>
      <c r="F18" s="73">
        <v>-3.5026659521511698</v>
      </c>
      <c r="G18" s="73">
        <v>3.6647600630477499</v>
      </c>
      <c r="H18" s="73">
        <v>-2.3407588869883901E-2</v>
      </c>
      <c r="I18" s="73">
        <v>0.185501699766461</v>
      </c>
    </row>
    <row r="19" spans="1:9" ht="13.8" x14ac:dyDescent="0.2">
      <c r="A19" s="14" t="s">
        <v>46</v>
      </c>
      <c r="B19" s="73">
        <v>1.6204018152862401</v>
      </c>
      <c r="C19" s="73">
        <v>1.8162529835641901</v>
      </c>
      <c r="D19" s="73">
        <v>0.89216746232475996</v>
      </c>
      <c r="E19" s="73">
        <v>0.39140210862490199</v>
      </c>
      <c r="F19" s="73">
        <v>-2.3771440460228201</v>
      </c>
      <c r="G19" s="73">
        <v>5.6179476765952998</v>
      </c>
      <c r="H19" s="73">
        <v>1.5038851661563699</v>
      </c>
      <c r="I19" s="73">
        <v>1.73691846441611</v>
      </c>
    </row>
    <row r="20" spans="1:9" ht="13.8" x14ac:dyDescent="0.2">
      <c r="A20" s="14" t="s">
        <v>47</v>
      </c>
      <c r="B20" s="73">
        <v>-1.7250403379741399</v>
      </c>
      <c r="C20" s="73">
        <v>1.3695080450631301</v>
      </c>
      <c r="D20" s="73">
        <v>-1.2596058447357401</v>
      </c>
      <c r="E20" s="73">
        <v>0.23388162667922399</v>
      </c>
      <c r="F20" s="73">
        <v>-4.7393072199082598</v>
      </c>
      <c r="G20" s="73">
        <v>1.2892265439599799</v>
      </c>
      <c r="H20" s="73">
        <v>-1.8128973104395201</v>
      </c>
      <c r="I20" s="73">
        <v>-1.63718336550877</v>
      </c>
    </row>
    <row r="21" spans="1:9" ht="13.8" x14ac:dyDescent="0.2">
      <c r="A21" s="14" t="s">
        <v>48</v>
      </c>
      <c r="B21" s="73">
        <v>2.04551030216623</v>
      </c>
      <c r="C21" s="73">
        <v>1.78076836417062</v>
      </c>
      <c r="D21" s="73">
        <v>1.1486672513518701</v>
      </c>
      <c r="E21" s="73">
        <v>0.27505842338037101</v>
      </c>
      <c r="F21" s="73">
        <v>-1.8739344384946599</v>
      </c>
      <c r="G21" s="73">
        <v>5.9649550428271301</v>
      </c>
      <c r="H21" s="73">
        <v>1.93127006991485</v>
      </c>
      <c r="I21" s="73">
        <v>2.1597505344176202</v>
      </c>
    </row>
    <row r="22" spans="1:9" ht="13.8" x14ac:dyDescent="0.2">
      <c r="A22" s="14" t="s">
        <v>49</v>
      </c>
      <c r="B22" s="73">
        <v>-2.9048806185022999</v>
      </c>
      <c r="C22" s="73">
        <v>1.8060594840012001</v>
      </c>
      <c r="D22" s="73">
        <v>-1.60840805313164</v>
      </c>
      <c r="E22" s="73">
        <v>0.13604582616045899</v>
      </c>
      <c r="F22" s="73">
        <v>-6.8799907385577797</v>
      </c>
      <c r="G22" s="73">
        <v>1.07022950155318</v>
      </c>
      <c r="H22" s="73">
        <v>-3.0207433320721302</v>
      </c>
      <c r="I22" s="73">
        <v>-2.7890179049324701</v>
      </c>
    </row>
    <row r="23" spans="1:9" ht="13.8" x14ac:dyDescent="0.2">
      <c r="A23" s="14" t="s">
        <v>50</v>
      </c>
      <c r="B23" s="73">
        <v>-0.56249783398136199</v>
      </c>
      <c r="C23" s="73">
        <v>1.6252433236986099</v>
      </c>
      <c r="D23" s="73">
        <v>-0.34610068891177997</v>
      </c>
      <c r="E23" s="73">
        <v>0.73579617064749703</v>
      </c>
      <c r="F23" s="73">
        <v>-4.1396342687537704</v>
      </c>
      <c r="G23" s="73">
        <v>3.0146386007910402</v>
      </c>
      <c r="H23" s="73">
        <v>-0.66676079063536398</v>
      </c>
      <c r="I23" s="73">
        <v>-0.45823487732735901</v>
      </c>
    </row>
    <row r="24" spans="1:9" ht="13.8" x14ac:dyDescent="0.2">
      <c r="A24" s="14" t="s">
        <v>51</v>
      </c>
      <c r="B24" s="73">
        <v>-0.92697827154377699</v>
      </c>
      <c r="C24" s="73">
        <v>0.25601848938131</v>
      </c>
      <c r="D24" s="73">
        <v>-3.6207473678322799</v>
      </c>
      <c r="E24" s="73">
        <v>4.0212024585411701E-3</v>
      </c>
      <c r="F24" s="73">
        <v>-1.49047116703043</v>
      </c>
      <c r="G24" s="73">
        <v>-0.363485376057127</v>
      </c>
      <c r="H24" s="73">
        <v>-0.94340242432862897</v>
      </c>
      <c r="I24" s="73">
        <v>-0.910554118758925</v>
      </c>
    </row>
    <row r="25" spans="1:9" ht="13.8" x14ac:dyDescent="0.2">
      <c r="A25" s="15" t="s">
        <v>52</v>
      </c>
      <c r="B25" s="74">
        <v>-2.7402369711277101</v>
      </c>
      <c r="C25" s="74">
        <v>0.39213616510819599</v>
      </c>
      <c r="D25" s="74">
        <v>-6.9879730944266196</v>
      </c>
      <c r="E25" s="74">
        <v>2.3055184272903999E-5</v>
      </c>
      <c r="F25" s="74">
        <v>-3.6033228507289499</v>
      </c>
      <c r="G25" s="74">
        <v>-1.87715109152647</v>
      </c>
      <c r="H25" s="74">
        <v>-2.7653933741037902</v>
      </c>
      <c r="I25" s="74">
        <v>-2.7150805681516301</v>
      </c>
    </row>
    <row r="29" spans="1:9" ht="13.8" x14ac:dyDescent="0.2">
      <c r="A29" s="61" t="s">
        <v>58</v>
      </c>
      <c r="B29" s="61"/>
      <c r="C29" s="61"/>
    </row>
    <row r="30" spans="1:9" ht="13.8" x14ac:dyDescent="0.2">
      <c r="A30" s="61"/>
      <c r="B30" s="61"/>
      <c r="C30" s="61"/>
    </row>
    <row r="31" spans="1:9" ht="13.8" x14ac:dyDescent="0.2">
      <c r="A31" s="16" t="s">
        <v>59</v>
      </c>
      <c r="B31" s="16" t="s">
        <v>60</v>
      </c>
      <c r="C31" s="16" t="s">
        <v>35</v>
      </c>
    </row>
    <row r="32" spans="1:9" ht="13.8" x14ac:dyDescent="0.2">
      <c r="A32" s="18">
        <v>1</v>
      </c>
      <c r="B32" s="39">
        <v>18.642565895367401</v>
      </c>
      <c r="C32" s="39">
        <v>-5.1945807439573297</v>
      </c>
    </row>
    <row r="33" spans="1:3" ht="13.8" x14ac:dyDescent="0.2">
      <c r="A33" s="18">
        <v>2</v>
      </c>
      <c r="B33" s="39">
        <v>23.469011012165002</v>
      </c>
      <c r="C33" s="39">
        <v>0.52674663944343103</v>
      </c>
    </row>
    <row r="34" spans="1:3" ht="13.8" x14ac:dyDescent="0.2">
      <c r="A34" s="18">
        <v>3</v>
      </c>
      <c r="B34" s="39">
        <v>26.6582839494314</v>
      </c>
      <c r="C34" s="39">
        <v>-0.52231034599005</v>
      </c>
    </row>
    <row r="35" spans="1:3" ht="13.8" x14ac:dyDescent="0.2">
      <c r="A35" s="18">
        <v>4</v>
      </c>
      <c r="B35" s="39">
        <v>20.901700719520999</v>
      </c>
      <c r="C35" s="39">
        <v>1.8081625602853699</v>
      </c>
    </row>
    <row r="36" spans="1:3" ht="13.8" x14ac:dyDescent="0.2">
      <c r="A36" s="18">
        <v>5</v>
      </c>
      <c r="B36" s="39">
        <v>23.010375987942901</v>
      </c>
      <c r="C36" s="39">
        <v>2.75822990492951</v>
      </c>
    </row>
    <row r="37" spans="1:3" ht="13.8" x14ac:dyDescent="0.2">
      <c r="A37" s="18">
        <v>6</v>
      </c>
      <c r="B37" s="39">
        <v>22.589901890286299</v>
      </c>
      <c r="C37" s="39">
        <v>0.346396974234707</v>
      </c>
    </row>
    <row r="38" spans="1:3" ht="13.8" x14ac:dyDescent="0.2">
      <c r="A38" s="18">
        <v>7</v>
      </c>
      <c r="B38" s="39">
        <v>20.4204457842492</v>
      </c>
      <c r="C38" s="39">
        <v>1.21110272577697</v>
      </c>
    </row>
    <row r="39" spans="1:3" ht="13.8" x14ac:dyDescent="0.2">
      <c r="A39" s="18">
        <v>8</v>
      </c>
      <c r="B39" s="39">
        <v>12.413908540994401</v>
      </c>
      <c r="C39" s="39">
        <v>-0.60877057274480295</v>
      </c>
    </row>
    <row r="40" spans="1:3" ht="13.8" x14ac:dyDescent="0.2">
      <c r="A40" s="18">
        <v>9</v>
      </c>
      <c r="B40" s="39">
        <v>23.8898337413805</v>
      </c>
      <c r="C40" s="39">
        <v>1.84084258444919</v>
      </c>
    </row>
    <row r="41" spans="1:3" ht="13.8" x14ac:dyDescent="0.2">
      <c r="A41" s="18">
        <v>10</v>
      </c>
      <c r="B41" s="39">
        <v>23.3876153251578</v>
      </c>
      <c r="C41" s="39">
        <v>3.0227197924207201</v>
      </c>
    </row>
    <row r="42" spans="1:3" ht="13.8" x14ac:dyDescent="0.2">
      <c r="A42" s="18">
        <v>11</v>
      </c>
      <c r="B42" s="39">
        <v>23.1128136057118</v>
      </c>
      <c r="C42" s="39">
        <v>-7.9989772913123106E-2</v>
      </c>
    </row>
    <row r="43" spans="1:3" ht="13.8" x14ac:dyDescent="0.2">
      <c r="A43" s="18">
        <v>12</v>
      </c>
      <c r="B43" s="39">
        <v>25.333451491280801</v>
      </c>
      <c r="C43" s="39">
        <v>1.07640620473454</v>
      </c>
    </row>
    <row r="44" spans="1:3" ht="13.8" x14ac:dyDescent="0.2">
      <c r="A44" s="18">
        <v>13</v>
      </c>
      <c r="B44" s="39">
        <v>29.603862411437301</v>
      </c>
      <c r="C44" s="39">
        <v>0.19443053041889899</v>
      </c>
    </row>
    <row r="45" spans="1:3" ht="13.8" x14ac:dyDescent="0.2">
      <c r="A45" s="18">
        <v>14</v>
      </c>
      <c r="B45" s="39">
        <v>22.589901890286299</v>
      </c>
      <c r="C45" s="39">
        <v>-2.3060260891748099</v>
      </c>
    </row>
    <row r="46" spans="1:3" ht="13.8" x14ac:dyDescent="0.2">
      <c r="A46" s="18">
        <v>15</v>
      </c>
      <c r="B46" s="39">
        <v>29.5677863376172</v>
      </c>
      <c r="C46" s="39">
        <v>-0.47968773189508301</v>
      </c>
    </row>
    <row r="47" spans="1:3" ht="13.8" x14ac:dyDescent="0.2">
      <c r="A47" s="18">
        <v>16</v>
      </c>
      <c r="B47" s="39">
        <v>25.4620190648352</v>
      </c>
      <c r="C47" s="39">
        <v>0.39662925661637899</v>
      </c>
    </row>
    <row r="48" spans="1:3" ht="13.8" x14ac:dyDescent="0.2">
      <c r="A48" s="18">
        <v>17</v>
      </c>
      <c r="B48" s="39">
        <v>21.1971172883589</v>
      </c>
      <c r="C48" s="39">
        <v>0.40107772416023102</v>
      </c>
    </row>
    <row r="49" spans="1:3" ht="13.8" x14ac:dyDescent="0.2">
      <c r="A49" s="18">
        <v>18</v>
      </c>
      <c r="B49" s="39">
        <v>23.201929747021499</v>
      </c>
      <c r="C49" s="39">
        <v>-1.58983731692355</v>
      </c>
    </row>
    <row r="50" spans="1:3" ht="13.8" x14ac:dyDescent="0.2">
      <c r="A50" s="18">
        <v>19</v>
      </c>
      <c r="B50" s="39">
        <v>18.251538826352999</v>
      </c>
      <c r="C50" s="39">
        <v>-0.129114874978669</v>
      </c>
    </row>
    <row r="51" spans="1:3" ht="13.8" x14ac:dyDescent="0.2">
      <c r="A51" s="19">
        <v>20</v>
      </c>
      <c r="B51" s="40">
        <v>32.475025092326099</v>
      </c>
      <c r="C51" s="40">
        <v>-2.6724274488911002</v>
      </c>
    </row>
  </sheetData>
  <phoneticPr fontId="10"/>
  <pageMargins left="0.69930555555555596" right="0.69930555555555596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A4DF-E1D3-4899-B989-CFD5E5A1A28A}">
  <dimension ref="A1:K53"/>
  <sheetViews>
    <sheetView topLeftCell="A11" workbookViewId="0">
      <selection activeCell="J25" sqref="J25"/>
    </sheetView>
  </sheetViews>
  <sheetFormatPr defaultRowHeight="13.2" x14ac:dyDescent="0.2"/>
  <cols>
    <col min="1" max="1" width="12.44140625" customWidth="1"/>
  </cols>
  <sheetData>
    <row r="1" spans="1:11" ht="13.8" x14ac:dyDescent="0.2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12"/>
      <c r="K1" s="12"/>
    </row>
    <row r="2" spans="1:11" ht="14.4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12"/>
      <c r="K2" s="12"/>
    </row>
    <row r="3" spans="1:11" ht="13.8" x14ac:dyDescent="0.2">
      <c r="A3" s="16" t="s">
        <v>21</v>
      </c>
      <c r="B3" s="16"/>
      <c r="C3" s="41"/>
      <c r="D3" s="41"/>
      <c r="E3" s="41"/>
      <c r="F3" s="41"/>
      <c r="G3" s="41"/>
      <c r="H3" s="41"/>
      <c r="I3" s="41"/>
      <c r="J3" s="12"/>
      <c r="K3" s="12"/>
    </row>
    <row r="4" spans="1:11" ht="13.8" x14ac:dyDescent="0.2">
      <c r="A4" s="18" t="s">
        <v>22</v>
      </c>
      <c r="B4" s="18">
        <v>0.91717267995038887</v>
      </c>
      <c r="C4" s="41"/>
      <c r="D4" s="41"/>
      <c r="E4" s="41"/>
      <c r="F4" s="41"/>
      <c r="G4" s="41"/>
      <c r="H4" s="41"/>
      <c r="I4" s="41"/>
      <c r="J4" s="12"/>
      <c r="K4" s="12"/>
    </row>
    <row r="5" spans="1:11" ht="13.8" x14ac:dyDescent="0.2">
      <c r="A5" s="18" t="s">
        <v>23</v>
      </c>
      <c r="B5" s="18">
        <v>0.84120572484737843</v>
      </c>
      <c r="C5" s="41"/>
      <c r="D5" s="41"/>
      <c r="E5" s="41"/>
      <c r="F5" s="41"/>
      <c r="G5" s="41"/>
      <c r="H5" s="41"/>
      <c r="I5" s="41"/>
      <c r="J5" s="12"/>
      <c r="K5" s="12"/>
    </row>
    <row r="6" spans="1:11" ht="13.8" x14ac:dyDescent="0.2">
      <c r="A6" s="18" t="s">
        <v>24</v>
      </c>
      <c r="B6" s="18">
        <v>0.72571897928183549</v>
      </c>
      <c r="C6" s="41"/>
      <c r="D6" s="41"/>
      <c r="E6" s="41"/>
      <c r="F6" s="41"/>
      <c r="G6" s="41"/>
      <c r="H6" s="41"/>
      <c r="I6" s="41"/>
      <c r="J6" s="12"/>
      <c r="K6" s="12"/>
    </row>
    <row r="7" spans="1:11" ht="13.8" x14ac:dyDescent="0.2">
      <c r="A7" s="18" t="s">
        <v>25</v>
      </c>
      <c r="B7" s="18">
        <v>2.516294722008495</v>
      </c>
      <c r="C7" s="41"/>
      <c r="D7" s="41"/>
      <c r="E7" s="41"/>
      <c r="F7" s="41"/>
      <c r="G7" s="41"/>
      <c r="H7" s="41"/>
      <c r="I7" s="41"/>
      <c r="J7" s="12"/>
      <c r="K7" s="12"/>
    </row>
    <row r="8" spans="1:11" ht="14.4" thickBot="1" x14ac:dyDescent="0.25">
      <c r="A8" s="19" t="s">
        <v>26</v>
      </c>
      <c r="B8" s="19">
        <v>20</v>
      </c>
      <c r="C8" s="41"/>
      <c r="D8" s="41"/>
      <c r="E8" s="41"/>
      <c r="F8" s="41"/>
      <c r="G8" s="41"/>
      <c r="H8" s="41"/>
      <c r="I8" s="41"/>
      <c r="J8" s="12"/>
      <c r="K8" s="12"/>
    </row>
    <row r="9" spans="1:11" ht="13.8" x14ac:dyDescent="0.2">
      <c r="A9" s="41"/>
      <c r="B9" s="41"/>
      <c r="C9" s="41"/>
      <c r="D9" s="41"/>
      <c r="E9" s="41"/>
      <c r="F9" s="41"/>
      <c r="G9" s="41"/>
      <c r="H9" s="41"/>
      <c r="I9" s="41"/>
      <c r="J9" s="12"/>
      <c r="K9" s="12"/>
    </row>
    <row r="10" spans="1:11" ht="14.4" thickBot="1" x14ac:dyDescent="0.25">
      <c r="A10" s="41" t="s">
        <v>27</v>
      </c>
      <c r="B10" s="41"/>
      <c r="C10" s="41"/>
      <c r="D10" s="41"/>
      <c r="E10" s="41"/>
      <c r="F10" s="41"/>
      <c r="G10" s="41"/>
      <c r="H10" s="41"/>
      <c r="I10" s="41"/>
      <c r="J10" s="12"/>
      <c r="K10" s="12"/>
    </row>
    <row r="11" spans="1:11" ht="13.8" x14ac:dyDescent="0.2">
      <c r="A11" s="16"/>
      <c r="B11" s="16" t="s">
        <v>28</v>
      </c>
      <c r="C11" s="16" t="s">
        <v>29</v>
      </c>
      <c r="D11" s="16" t="s">
        <v>30</v>
      </c>
      <c r="E11" s="17" t="s">
        <v>31</v>
      </c>
      <c r="F11" s="16" t="s">
        <v>32</v>
      </c>
      <c r="G11" s="41"/>
      <c r="H11" s="41"/>
      <c r="I11" s="41"/>
      <c r="J11" s="12"/>
      <c r="K11" s="12"/>
    </row>
    <row r="12" spans="1:11" ht="13.8" x14ac:dyDescent="0.2">
      <c r="A12" s="18" t="s">
        <v>33</v>
      </c>
      <c r="B12" s="18">
        <v>8</v>
      </c>
      <c r="C12" s="39">
        <v>368.96322095750463</v>
      </c>
      <c r="D12" s="39">
        <v>46.120402619688079</v>
      </c>
      <c r="E12" s="39">
        <v>7.284002339211848</v>
      </c>
      <c r="F12" s="39">
        <v>1.8055401930896775E-3</v>
      </c>
      <c r="G12" s="41"/>
      <c r="H12" s="41"/>
      <c r="I12" s="41"/>
      <c r="J12" s="12"/>
      <c r="K12" s="12"/>
    </row>
    <row r="13" spans="1:11" ht="13.8" x14ac:dyDescent="0.2">
      <c r="A13" s="18" t="s">
        <v>35</v>
      </c>
      <c r="B13" s="18">
        <v>11</v>
      </c>
      <c r="C13" s="39">
        <v>69.649130408085909</v>
      </c>
      <c r="D13" s="39">
        <v>6.3317391280078104</v>
      </c>
      <c r="E13" s="39"/>
      <c r="F13" s="39"/>
      <c r="G13" s="44"/>
      <c r="H13" s="45" t="s">
        <v>34</v>
      </c>
      <c r="I13" s="46">
        <f>FINV(0.05,8,11)</f>
        <v>2.947990318638638</v>
      </c>
      <c r="J13" s="12"/>
      <c r="K13" s="12"/>
    </row>
    <row r="14" spans="1:11" ht="14.4" thickBot="1" x14ac:dyDescent="0.25">
      <c r="A14" s="19" t="s">
        <v>36</v>
      </c>
      <c r="B14" s="19">
        <v>19</v>
      </c>
      <c r="C14" s="40">
        <v>438.61235136559054</v>
      </c>
      <c r="D14" s="40"/>
      <c r="E14" s="40"/>
      <c r="F14" s="40"/>
      <c r="G14" s="41"/>
      <c r="H14" s="41"/>
      <c r="I14" s="41"/>
      <c r="J14" s="12"/>
      <c r="K14" s="12"/>
    </row>
    <row r="15" spans="1:11" ht="14.4" thickBot="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12"/>
      <c r="K15" s="12"/>
    </row>
    <row r="16" spans="1:11" ht="13.8" x14ac:dyDescent="0.2">
      <c r="A16" s="16"/>
      <c r="B16" s="16" t="s">
        <v>37</v>
      </c>
      <c r="C16" s="16" t="s">
        <v>25</v>
      </c>
      <c r="D16" s="16" t="s">
        <v>38</v>
      </c>
      <c r="E16" s="16" t="s">
        <v>86</v>
      </c>
      <c r="F16" s="16" t="s">
        <v>40</v>
      </c>
      <c r="G16" s="16" t="s">
        <v>41</v>
      </c>
      <c r="H16" s="16" t="s">
        <v>42</v>
      </c>
      <c r="I16" s="16" t="s">
        <v>43</v>
      </c>
      <c r="J16" s="12"/>
      <c r="K16" s="12"/>
    </row>
    <row r="17" spans="1:11" ht="13.8" x14ac:dyDescent="0.2">
      <c r="A17" s="18" t="s">
        <v>44</v>
      </c>
      <c r="B17" s="42">
        <v>728.78190081726154</v>
      </c>
      <c r="C17" s="42">
        <v>100.15507836131648</v>
      </c>
      <c r="D17" s="42">
        <v>7.276534677434225</v>
      </c>
      <c r="E17" s="42">
        <v>1.5895292346122221E-5</v>
      </c>
      <c r="F17" s="42">
        <v>508.34205963618876</v>
      </c>
      <c r="G17" s="42">
        <v>949.22174199833432</v>
      </c>
      <c r="H17" s="42">
        <v>722.35673084987934</v>
      </c>
      <c r="I17" s="42">
        <v>735.20707078464375</v>
      </c>
      <c r="J17" s="12"/>
      <c r="K17" s="12"/>
    </row>
    <row r="18" spans="1:11" ht="13.8" x14ac:dyDescent="0.2">
      <c r="A18" s="18" t="s">
        <v>87</v>
      </c>
      <c r="B18" s="42">
        <v>-1.5393547598379376</v>
      </c>
      <c r="C18" s="42">
        <v>1.5872603699046004</v>
      </c>
      <c r="D18" s="42">
        <v>-0.96981868194092058</v>
      </c>
      <c r="E18" s="42">
        <v>0.35297836172862118</v>
      </c>
      <c r="F18" s="42">
        <v>-5.0328912791995277</v>
      </c>
      <c r="G18" s="42">
        <v>1.9541817595236524</v>
      </c>
      <c r="H18" s="42">
        <v>-1.6411810259243711</v>
      </c>
      <c r="I18" s="42">
        <v>-1.437528493751504</v>
      </c>
      <c r="J18" s="12"/>
      <c r="K18" s="12"/>
    </row>
    <row r="19" spans="1:11" ht="13.8" x14ac:dyDescent="0.2">
      <c r="A19" s="18" t="s">
        <v>88</v>
      </c>
      <c r="B19" s="42">
        <v>-1.6204018152862432</v>
      </c>
      <c r="C19" s="42">
        <v>1.8162529835641941</v>
      </c>
      <c r="D19" s="42">
        <v>-0.89216746232476118</v>
      </c>
      <c r="E19" s="42">
        <v>0.39140210857085955</v>
      </c>
      <c r="F19" s="42">
        <v>-5.6179476790831968</v>
      </c>
      <c r="G19" s="42">
        <v>2.3771440485107105</v>
      </c>
      <c r="H19" s="42">
        <v>-1.7369184644077744</v>
      </c>
      <c r="I19" s="42">
        <v>-1.5038851661647119</v>
      </c>
      <c r="J19" s="12"/>
      <c r="K19" s="12"/>
    </row>
    <row r="20" spans="1:11" ht="13.8" x14ac:dyDescent="0.2">
      <c r="A20" s="18" t="s">
        <v>89</v>
      </c>
      <c r="B20" s="42">
        <v>-1.7250403379741612</v>
      </c>
      <c r="C20" s="42">
        <v>1.3695080450631327</v>
      </c>
      <c r="D20" s="42">
        <v>-1.2596058447357561</v>
      </c>
      <c r="E20" s="42">
        <v>0.2338816266251281</v>
      </c>
      <c r="F20" s="42">
        <v>-4.7393072217842267</v>
      </c>
      <c r="G20" s="42">
        <v>1.2892265458359045</v>
      </c>
      <c r="H20" s="42">
        <v>-1.8128973104332489</v>
      </c>
      <c r="I20" s="42">
        <v>-1.6371833655150736</v>
      </c>
      <c r="J20" s="12"/>
      <c r="K20" s="12"/>
    </row>
    <row r="21" spans="1:11" ht="13.8" x14ac:dyDescent="0.2">
      <c r="A21" s="18" t="s">
        <v>90</v>
      </c>
      <c r="B21" s="42">
        <v>2.0455103021661927</v>
      </c>
      <c r="C21" s="42">
        <v>1.7807683641706153</v>
      </c>
      <c r="D21" s="42">
        <v>1.148667251351851</v>
      </c>
      <c r="E21" s="42">
        <v>0.27505842332863079</v>
      </c>
      <c r="F21" s="42">
        <v>-1.873934440933994</v>
      </c>
      <c r="G21" s="42">
        <v>5.9649550452663789</v>
      </c>
      <c r="H21" s="42">
        <v>1.9312700699229859</v>
      </c>
      <c r="I21" s="42">
        <v>2.1597505344093997</v>
      </c>
      <c r="J21" s="12"/>
      <c r="K21" s="12"/>
    </row>
    <row r="22" spans="1:11" ht="13.8" x14ac:dyDescent="0.2">
      <c r="A22" s="18" t="s">
        <v>91</v>
      </c>
      <c r="B22" s="42">
        <v>-2.9048806185023444</v>
      </c>
      <c r="C22" s="42">
        <v>1.806059484001203</v>
      </c>
      <c r="D22" s="42">
        <v>-1.6084080531316596</v>
      </c>
      <c r="E22" s="42">
        <v>0.13604583229925238</v>
      </c>
      <c r="F22" s="42">
        <v>-6.8799907410317545</v>
      </c>
      <c r="G22" s="42">
        <v>1.0702295040270653</v>
      </c>
      <c r="H22" s="42">
        <v>-3.0207433320638795</v>
      </c>
      <c r="I22" s="42">
        <v>-2.7890179049408093</v>
      </c>
      <c r="J22" s="12"/>
      <c r="K22" s="12"/>
    </row>
    <row r="23" spans="1:11" ht="13.8" x14ac:dyDescent="0.2">
      <c r="A23" s="18" t="s">
        <v>92</v>
      </c>
      <c r="B23" s="42">
        <v>-0.56249783398136499</v>
      </c>
      <c r="C23" s="42">
        <v>1.6252433236986135</v>
      </c>
      <c r="D23" s="42">
        <v>-0.34610068891178236</v>
      </c>
      <c r="E23" s="42">
        <v>0.73579617062878278</v>
      </c>
      <c r="F23" s="42">
        <v>-4.1396342709800242</v>
      </c>
      <c r="G23" s="42">
        <v>3.0146386030172945</v>
      </c>
      <c r="H23" s="42">
        <v>-0.66676079062790505</v>
      </c>
      <c r="I23" s="42">
        <v>-0.45823487733482493</v>
      </c>
      <c r="J23" s="12"/>
      <c r="K23" s="12"/>
    </row>
    <row r="24" spans="1:11" ht="13.8" x14ac:dyDescent="0.2">
      <c r="A24" s="18" t="s">
        <v>93</v>
      </c>
      <c r="B24" s="42">
        <v>-0.92697827154377632</v>
      </c>
      <c r="C24" s="42">
        <v>0.25601848938131022</v>
      </c>
      <c r="D24" s="42">
        <v>-3.620747367832283</v>
      </c>
      <c r="E24" s="42">
        <v>4.0212024600990281E-3</v>
      </c>
      <c r="F24" s="42">
        <v>-1.4904711673811188</v>
      </c>
      <c r="G24" s="42">
        <v>-0.3634853757064338</v>
      </c>
      <c r="H24" s="42">
        <v>-0.9434024243274528</v>
      </c>
      <c r="I24" s="42">
        <v>-0.91055411876009984</v>
      </c>
      <c r="J24" s="12"/>
      <c r="K24" s="12"/>
    </row>
    <row r="25" spans="1:11" ht="14.4" thickBot="1" x14ac:dyDescent="0.25">
      <c r="A25" s="19" t="s">
        <v>94</v>
      </c>
      <c r="B25" s="43">
        <v>-2.7402369711277164</v>
      </c>
      <c r="C25" s="43">
        <v>0.39213616510819599</v>
      </c>
      <c r="D25" s="43">
        <v>-6.9879730944266409</v>
      </c>
      <c r="E25" s="43">
        <v>2.3055184274589242E-5</v>
      </c>
      <c r="F25" s="43">
        <v>-3.6033228512661002</v>
      </c>
      <c r="G25" s="43">
        <v>-1.8771510909893325</v>
      </c>
      <c r="H25" s="43">
        <v>-2.7653933741019938</v>
      </c>
      <c r="I25" s="43">
        <v>-2.7150805681534389</v>
      </c>
      <c r="J25" s="12"/>
      <c r="K25" s="12"/>
    </row>
    <row r="26" spans="1:11" ht="13.8" x14ac:dyDescent="0.2">
      <c r="A26" s="41"/>
      <c r="B26" s="41"/>
      <c r="C26" s="41"/>
      <c r="D26" s="41"/>
      <c r="E26" s="41"/>
      <c r="F26" s="41"/>
      <c r="G26" s="41"/>
      <c r="H26" s="41"/>
      <c r="I26" s="41"/>
      <c r="J26" s="12"/>
      <c r="K26" s="12"/>
    </row>
    <row r="27" spans="1:11" ht="13.8" x14ac:dyDescent="0.2">
      <c r="A27" s="41"/>
      <c r="B27" s="41"/>
      <c r="C27" s="41"/>
      <c r="D27" s="41"/>
      <c r="E27" s="41"/>
      <c r="F27" s="41"/>
      <c r="G27" s="41"/>
      <c r="H27" s="41"/>
      <c r="I27" s="41"/>
      <c r="J27" s="12"/>
      <c r="K27" s="12"/>
    </row>
    <row r="28" spans="1:11" ht="13.8" x14ac:dyDescent="0.2">
      <c r="A28" s="41"/>
      <c r="B28" s="41"/>
      <c r="C28" s="41"/>
      <c r="D28" s="41"/>
      <c r="E28" s="41"/>
      <c r="F28" s="41"/>
      <c r="G28" s="41"/>
      <c r="H28" s="41"/>
      <c r="I28" s="41"/>
      <c r="J28" s="12"/>
      <c r="K28" s="12"/>
    </row>
    <row r="29" spans="1:11" ht="13.8" x14ac:dyDescent="0.2">
      <c r="A29" s="41" t="s">
        <v>58</v>
      </c>
      <c r="B29" s="41"/>
      <c r="C29" s="41"/>
      <c r="D29" s="41"/>
      <c r="E29" s="41"/>
      <c r="F29" s="41"/>
      <c r="G29" s="41"/>
      <c r="H29" s="41"/>
      <c r="I29" s="41"/>
      <c r="J29" s="12"/>
      <c r="K29" s="12"/>
    </row>
    <row r="30" spans="1:11" ht="14.4" thickBot="1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12"/>
      <c r="K30" s="12"/>
    </row>
    <row r="31" spans="1:11" ht="13.8" x14ac:dyDescent="0.2">
      <c r="A31" s="16" t="s">
        <v>59</v>
      </c>
      <c r="B31" s="16" t="s">
        <v>60</v>
      </c>
      <c r="C31" s="16" t="s">
        <v>35</v>
      </c>
      <c r="D31" s="41"/>
      <c r="E31" s="41"/>
      <c r="F31" s="41"/>
      <c r="G31" s="41"/>
      <c r="H31" s="41"/>
      <c r="I31" s="41"/>
      <c r="J31" s="12"/>
      <c r="K31" s="12"/>
    </row>
    <row r="32" spans="1:11" ht="13.8" x14ac:dyDescent="0.2">
      <c r="A32" s="18">
        <v>1</v>
      </c>
      <c r="B32" s="42">
        <v>18.642565895367625</v>
      </c>
      <c r="C32" s="42">
        <v>-5.1945807439575251</v>
      </c>
      <c r="D32" s="41"/>
      <c r="E32" s="41"/>
      <c r="F32" s="41"/>
      <c r="G32" s="41"/>
      <c r="H32" s="41"/>
      <c r="I32" s="41"/>
      <c r="J32" s="12"/>
      <c r="K32" s="12"/>
    </row>
    <row r="33" spans="1:11" ht="13.8" x14ac:dyDescent="0.2">
      <c r="A33" s="18">
        <v>2</v>
      </c>
      <c r="B33" s="42">
        <v>23.469011012165083</v>
      </c>
      <c r="C33" s="42">
        <v>0.52674663944331712</v>
      </c>
      <c r="D33" s="41"/>
      <c r="E33" s="41"/>
      <c r="F33" s="41"/>
      <c r="G33" s="41"/>
      <c r="H33" s="41"/>
      <c r="I33" s="41"/>
      <c r="J33" s="12"/>
      <c r="K33" s="12"/>
    </row>
    <row r="34" spans="1:11" ht="13.8" x14ac:dyDescent="0.2">
      <c r="A34" s="18">
        <v>3</v>
      </c>
      <c r="B34" s="42">
        <v>26.658283949431279</v>
      </c>
      <c r="C34" s="42">
        <v>-0.52231034598997894</v>
      </c>
      <c r="D34" s="41"/>
      <c r="E34" s="41"/>
      <c r="F34" s="41"/>
      <c r="G34" s="41"/>
      <c r="H34" s="41"/>
      <c r="I34" s="41"/>
      <c r="J34" s="12"/>
      <c r="K34" s="12"/>
    </row>
    <row r="35" spans="1:11" ht="13.8" x14ac:dyDescent="0.2">
      <c r="A35" s="18">
        <v>4</v>
      </c>
      <c r="B35" s="42">
        <v>20.901700719521045</v>
      </c>
      <c r="C35" s="42">
        <v>1.8081625602853535</v>
      </c>
      <c r="D35" s="41"/>
      <c r="E35" s="41"/>
      <c r="F35" s="41"/>
      <c r="G35" s="41"/>
      <c r="H35" s="41"/>
      <c r="I35" s="41"/>
      <c r="J35" s="12"/>
      <c r="K35" s="12"/>
    </row>
    <row r="36" spans="1:11" ht="13.8" x14ac:dyDescent="0.2">
      <c r="A36" s="18">
        <v>5</v>
      </c>
      <c r="B36" s="42">
        <v>23.010375987943007</v>
      </c>
      <c r="C36" s="42">
        <v>2.7582299049293937</v>
      </c>
      <c r="D36" s="41"/>
      <c r="E36" s="41"/>
      <c r="F36" s="41"/>
      <c r="G36" s="41"/>
      <c r="H36" s="41"/>
      <c r="I36" s="41"/>
      <c r="J36" s="12"/>
      <c r="K36" s="12"/>
    </row>
    <row r="37" spans="1:11" ht="13.8" x14ac:dyDescent="0.2">
      <c r="A37" s="18">
        <v>6</v>
      </c>
      <c r="B37" s="42">
        <v>22.589901890286342</v>
      </c>
      <c r="C37" s="42">
        <v>0.34639697423465776</v>
      </c>
      <c r="D37" s="41"/>
      <c r="E37" s="41"/>
      <c r="F37" s="41"/>
      <c r="G37" s="41"/>
      <c r="H37" s="41"/>
      <c r="I37" s="41"/>
      <c r="J37" s="12"/>
      <c r="K37" s="12"/>
    </row>
    <row r="38" spans="1:11" ht="13.8" x14ac:dyDescent="0.2">
      <c r="A38" s="18">
        <v>7</v>
      </c>
      <c r="B38" s="42">
        <v>20.420445784249068</v>
      </c>
      <c r="C38" s="42">
        <v>1.2111027257770317</v>
      </c>
      <c r="D38" s="41"/>
      <c r="E38" s="41"/>
      <c r="F38" s="41"/>
      <c r="G38" s="41"/>
      <c r="H38" s="41"/>
      <c r="I38" s="41"/>
      <c r="J38" s="12"/>
      <c r="K38" s="12"/>
    </row>
    <row r="39" spans="1:11" ht="13.8" x14ac:dyDescent="0.2">
      <c r="A39" s="18">
        <v>8</v>
      </c>
      <c r="B39" s="42">
        <v>12.413908540994612</v>
      </c>
      <c r="C39" s="42">
        <v>-0.60877057274501212</v>
      </c>
      <c r="D39" s="41"/>
      <c r="E39" s="41"/>
      <c r="F39" s="41"/>
      <c r="G39" s="41"/>
      <c r="H39" s="41"/>
      <c r="I39" s="41"/>
      <c r="J39" s="12"/>
      <c r="K39" s="12"/>
    </row>
    <row r="40" spans="1:11" ht="13.8" x14ac:dyDescent="0.2">
      <c r="A40" s="18">
        <v>9</v>
      </c>
      <c r="B40" s="42">
        <v>23.889833741380585</v>
      </c>
      <c r="C40" s="42">
        <v>1.840842584449117</v>
      </c>
      <c r="D40" s="41"/>
      <c r="E40" s="41"/>
      <c r="F40" s="41"/>
      <c r="G40" s="41"/>
      <c r="H40" s="41"/>
      <c r="I40" s="41"/>
      <c r="J40" s="12"/>
      <c r="K40" s="12"/>
    </row>
    <row r="41" spans="1:11" ht="13.8" x14ac:dyDescent="0.2">
      <c r="A41" s="18">
        <v>10</v>
      </c>
      <c r="B41" s="42">
        <v>23.387615325157981</v>
      </c>
      <c r="C41" s="42">
        <v>3.0227197924205207</v>
      </c>
      <c r="D41" s="41"/>
      <c r="E41" s="41"/>
      <c r="F41" s="41"/>
      <c r="G41" s="41"/>
      <c r="H41" s="41"/>
      <c r="I41" s="41"/>
      <c r="J41" s="12"/>
      <c r="K41" s="12"/>
    </row>
    <row r="42" spans="1:11" ht="13.8" x14ac:dyDescent="0.2">
      <c r="A42" s="18">
        <v>11</v>
      </c>
      <c r="B42" s="42">
        <v>23.112813605711835</v>
      </c>
      <c r="C42" s="42">
        <v>-7.9989772913133805E-2</v>
      </c>
      <c r="D42" s="41"/>
      <c r="E42" s="41"/>
      <c r="F42" s="41"/>
      <c r="G42" s="41"/>
      <c r="H42" s="41"/>
      <c r="I42" s="41"/>
      <c r="J42" s="12"/>
      <c r="K42" s="12"/>
    </row>
    <row r="43" spans="1:11" ht="13.8" x14ac:dyDescent="0.2">
      <c r="A43" s="18">
        <v>12</v>
      </c>
      <c r="B43" s="42">
        <v>25.333451491280812</v>
      </c>
      <c r="C43" s="42">
        <v>1.0764062047345888</v>
      </c>
      <c r="D43" s="41"/>
      <c r="E43" s="41"/>
      <c r="F43" s="41"/>
      <c r="G43" s="41"/>
      <c r="H43" s="41"/>
      <c r="I43" s="41"/>
      <c r="J43" s="12"/>
      <c r="K43" s="12"/>
    </row>
    <row r="44" spans="1:11" ht="13.8" x14ac:dyDescent="0.2">
      <c r="A44" s="18">
        <v>13</v>
      </c>
      <c r="B44" s="42">
        <v>29.603862411437262</v>
      </c>
      <c r="C44" s="42">
        <v>0.19443053041893776</v>
      </c>
      <c r="D44" s="41"/>
      <c r="E44" s="41"/>
      <c r="F44" s="41"/>
      <c r="G44" s="41"/>
      <c r="H44" s="41"/>
      <c r="I44" s="41"/>
      <c r="J44" s="12"/>
      <c r="K44" s="12"/>
    </row>
    <row r="45" spans="1:11" ht="13.8" x14ac:dyDescent="0.2">
      <c r="A45" s="18">
        <v>14</v>
      </c>
      <c r="B45" s="42">
        <v>22.589901890286342</v>
      </c>
      <c r="C45" s="42">
        <v>-2.3060260891748428</v>
      </c>
      <c r="D45" s="41"/>
      <c r="E45" s="41"/>
      <c r="F45" s="41"/>
      <c r="G45" s="41"/>
      <c r="H45" s="41"/>
      <c r="I45" s="41"/>
      <c r="J45" s="12"/>
      <c r="K45" s="12"/>
    </row>
    <row r="46" spans="1:11" ht="13.8" x14ac:dyDescent="0.2">
      <c r="A46" s="18">
        <v>15</v>
      </c>
      <c r="B46" s="42">
        <v>29.567786337617235</v>
      </c>
      <c r="C46" s="42">
        <v>-0.47968773189503366</v>
      </c>
      <c r="D46" s="41"/>
      <c r="E46" s="41"/>
      <c r="F46" s="41"/>
      <c r="G46" s="41"/>
      <c r="H46" s="41"/>
      <c r="I46" s="41"/>
      <c r="J46" s="12"/>
      <c r="K46" s="12"/>
    </row>
    <row r="47" spans="1:11" ht="13.8" x14ac:dyDescent="0.2">
      <c r="A47" s="18">
        <v>16</v>
      </c>
      <c r="B47" s="42">
        <v>25.462019064835317</v>
      </c>
      <c r="C47" s="42">
        <v>0.39662925661628279</v>
      </c>
      <c r="D47" s="41"/>
      <c r="E47" s="41"/>
      <c r="F47" s="41"/>
      <c r="G47" s="41"/>
      <c r="H47" s="41"/>
      <c r="I47" s="41"/>
      <c r="J47" s="12"/>
      <c r="K47" s="12"/>
    </row>
    <row r="48" spans="1:11" ht="13.8" x14ac:dyDescent="0.2">
      <c r="A48" s="18">
        <v>17</v>
      </c>
      <c r="B48" s="42">
        <v>21.197117288359095</v>
      </c>
      <c r="C48" s="42">
        <v>0.40107772416000387</v>
      </c>
      <c r="D48" s="41"/>
      <c r="E48" s="41"/>
      <c r="F48" s="41"/>
      <c r="G48" s="41"/>
      <c r="H48" s="41"/>
      <c r="I48" s="41"/>
      <c r="J48" s="12"/>
      <c r="K48" s="12"/>
    </row>
    <row r="49" spans="1:11" ht="13.8" x14ac:dyDescent="0.2">
      <c r="A49" s="18">
        <v>18</v>
      </c>
      <c r="B49" s="42">
        <v>23.201929747021723</v>
      </c>
      <c r="C49" s="42">
        <v>-1.5898373169238234</v>
      </c>
      <c r="D49" s="41"/>
      <c r="E49" s="41"/>
      <c r="F49" s="41"/>
      <c r="G49" s="41"/>
      <c r="H49" s="41"/>
      <c r="I49" s="41"/>
      <c r="J49" s="12"/>
      <c r="K49" s="12"/>
    </row>
    <row r="50" spans="1:11" ht="13.8" x14ac:dyDescent="0.2">
      <c r="A50" s="18">
        <v>19</v>
      </c>
      <c r="B50" s="42">
        <v>18.251538826353112</v>
      </c>
      <c r="C50" s="42">
        <v>-0.12911487497881069</v>
      </c>
      <c r="D50" s="41"/>
      <c r="E50" s="41"/>
      <c r="F50" s="41"/>
      <c r="G50" s="41"/>
      <c r="H50" s="41"/>
      <c r="I50" s="41"/>
      <c r="J50" s="12"/>
      <c r="K50" s="12"/>
    </row>
    <row r="51" spans="1:11" ht="14.4" thickBot="1" x14ac:dyDescent="0.25">
      <c r="A51" s="19">
        <v>20</v>
      </c>
      <c r="B51" s="43">
        <v>32.475025092326177</v>
      </c>
      <c r="C51" s="43">
        <v>-2.6724274488911774</v>
      </c>
      <c r="D51" s="41"/>
      <c r="E51" s="41"/>
      <c r="F51" s="41"/>
      <c r="G51" s="41"/>
      <c r="H51" s="41"/>
      <c r="I51" s="41"/>
      <c r="J51" s="12"/>
      <c r="K51" s="12"/>
    </row>
    <row r="52" spans="1:11" ht="13.8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ht="13.8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</sheetData>
  <phoneticPr fontId="1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AAC2-A494-462C-91E4-3C00B5D3E6EA}">
  <dimension ref="A1:I9"/>
  <sheetViews>
    <sheetView workbookViewId="0">
      <selection activeCell="E21" sqref="E21"/>
    </sheetView>
  </sheetViews>
  <sheetFormatPr defaultRowHeight="13.2" x14ac:dyDescent="0.2"/>
  <sheetData>
    <row r="1" spans="1:9" x14ac:dyDescent="0.2">
      <c r="A1" s="24"/>
      <c r="B1" s="24" t="s">
        <v>75</v>
      </c>
      <c r="C1" s="24" t="s">
        <v>76</v>
      </c>
      <c r="D1" s="24" t="s">
        <v>77</v>
      </c>
      <c r="E1" s="24" t="s">
        <v>78</v>
      </c>
      <c r="F1" s="24" t="s">
        <v>79</v>
      </c>
      <c r="G1" s="24" t="s">
        <v>80</v>
      </c>
      <c r="H1" s="24" t="s">
        <v>81</v>
      </c>
      <c r="I1" s="24" t="s">
        <v>82</v>
      </c>
    </row>
    <row r="2" spans="1:9" ht="13.8" x14ac:dyDescent="0.2">
      <c r="A2" s="20" t="s">
        <v>75</v>
      </c>
      <c r="B2" s="14">
        <v>1</v>
      </c>
      <c r="C2" s="14"/>
      <c r="D2" s="14"/>
      <c r="E2" s="14"/>
      <c r="F2" s="14"/>
      <c r="G2" s="14"/>
      <c r="H2" s="14"/>
      <c r="I2" s="14"/>
    </row>
    <row r="3" spans="1:9" ht="13.8" x14ac:dyDescent="0.2">
      <c r="A3" s="20" t="s">
        <v>76</v>
      </c>
      <c r="B3" s="27">
        <v>-0.48038446141526142</v>
      </c>
      <c r="C3" s="14">
        <v>1</v>
      </c>
      <c r="D3" s="14"/>
      <c r="E3" s="14"/>
      <c r="F3" s="14"/>
      <c r="G3" s="14"/>
      <c r="H3" s="14"/>
      <c r="I3" s="14"/>
    </row>
    <row r="4" spans="1:9" ht="13.8" x14ac:dyDescent="0.2">
      <c r="A4" s="23" t="s">
        <v>77</v>
      </c>
      <c r="B4" s="33">
        <v>-1.2113526306256197E-17</v>
      </c>
      <c r="C4" s="34">
        <v>0.31448545101657538</v>
      </c>
      <c r="D4" s="35">
        <v>1</v>
      </c>
      <c r="E4" s="14"/>
      <c r="F4" s="14"/>
      <c r="G4" s="14"/>
      <c r="H4" s="14"/>
      <c r="I4" s="14"/>
    </row>
    <row r="5" spans="1:9" ht="13.8" x14ac:dyDescent="0.2">
      <c r="A5" s="29" t="s">
        <v>78</v>
      </c>
      <c r="B5" s="31">
        <v>0.12598815766974245</v>
      </c>
      <c r="C5" s="31">
        <v>-0.18156825980064059</v>
      </c>
      <c r="D5" s="31">
        <v>0.11547005383792516</v>
      </c>
      <c r="E5" s="32">
        <v>1</v>
      </c>
      <c r="F5" s="14"/>
      <c r="G5" s="14"/>
      <c r="H5" s="14"/>
      <c r="I5" s="14"/>
    </row>
    <row r="6" spans="1:9" ht="13.8" x14ac:dyDescent="0.2">
      <c r="A6" s="20" t="s">
        <v>79</v>
      </c>
      <c r="B6" s="25">
        <v>0.12598815766974239</v>
      </c>
      <c r="C6" s="25">
        <v>-0.18156825980064065</v>
      </c>
      <c r="D6" s="25">
        <v>0.11547005383792516</v>
      </c>
      <c r="E6" s="27">
        <v>-0.33333333333333337</v>
      </c>
      <c r="F6" s="14">
        <v>1</v>
      </c>
      <c r="G6" s="14"/>
      <c r="H6" s="14"/>
      <c r="I6" s="14"/>
    </row>
    <row r="7" spans="1:9" ht="13.8" x14ac:dyDescent="0.2">
      <c r="A7" s="20" t="s">
        <v>80</v>
      </c>
      <c r="B7" s="25">
        <v>-0.12598815766974242</v>
      </c>
      <c r="C7" s="25">
        <v>6.0522753266880287E-2</v>
      </c>
      <c r="D7" s="25">
        <v>-0.11547005383792516</v>
      </c>
      <c r="E7" s="27">
        <v>-0.33333333333333337</v>
      </c>
      <c r="F7" s="27">
        <v>-0.33333333333333337</v>
      </c>
      <c r="G7" s="14">
        <v>1</v>
      </c>
      <c r="H7" s="14"/>
      <c r="I7" s="14"/>
    </row>
    <row r="8" spans="1:9" ht="13.8" x14ac:dyDescent="0.2">
      <c r="A8" s="29" t="s">
        <v>81</v>
      </c>
      <c r="B8" s="30">
        <v>-0.49222921549587534</v>
      </c>
      <c r="C8" s="30">
        <v>0.38527978400608615</v>
      </c>
      <c r="D8" s="30">
        <v>0.36280129862522581</v>
      </c>
      <c r="E8" s="31">
        <v>0.17303500526299037</v>
      </c>
      <c r="F8" s="31">
        <v>-0.15482079418267561</v>
      </c>
      <c r="G8" s="31">
        <v>-4.5535527700786942E-2</v>
      </c>
      <c r="H8" s="32">
        <v>1</v>
      </c>
      <c r="I8" s="32"/>
    </row>
    <row r="9" spans="1:9" ht="14.4" thickBot="1" x14ac:dyDescent="0.25">
      <c r="A9" s="21" t="s">
        <v>82</v>
      </c>
      <c r="B9" s="26">
        <v>5.207115176982513E-2</v>
      </c>
      <c r="C9" s="26">
        <v>6.8788973545104395E-2</v>
      </c>
      <c r="D9" s="26">
        <v>-5.9654998627189364E-2</v>
      </c>
      <c r="E9" s="26">
        <v>0.17220914757957267</v>
      </c>
      <c r="F9" s="28">
        <v>-0.30997646564323084</v>
      </c>
      <c r="G9" s="26">
        <v>3.444182951591454E-2</v>
      </c>
      <c r="H9" s="26">
        <v>-0.27947585037020961</v>
      </c>
      <c r="I9" s="15">
        <v>1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データ</vt:lpstr>
      <vt:lpstr>解析用データ</vt:lpstr>
      <vt:lpstr>解析結果</vt:lpstr>
      <vt:lpstr>A,C回帰分析</vt:lpstr>
      <vt:lpstr>A,B回帰分析 </vt:lpstr>
      <vt:lpstr>相関係数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match</cp:lastModifiedBy>
  <dcterms:created xsi:type="dcterms:W3CDTF">2020-05-31T13:16:00Z</dcterms:created>
  <dcterms:modified xsi:type="dcterms:W3CDTF">2021-08-13T05:17:56Z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