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A23E6E46-F0C6-4B20-B721-78FDBD9751D9}" xr6:coauthVersionLast="47" xr6:coauthVersionMax="47" xr10:uidLastSave="{00000000-0000-0000-0000-000000000000}"/>
  <bookViews>
    <workbookView xWindow="-108" yWindow="-108" windowWidth="19416" windowHeight="10560" activeTab="3" xr2:uid="{00000000-000D-0000-FFFF-FFFF00000000}"/>
  </bookViews>
  <sheets>
    <sheet name="データ" sheetId="8" r:id="rId1"/>
    <sheet name="相関係数" sheetId="12" r:id="rId2"/>
    <sheet name="区間推定" sheetId="5" r:id="rId3"/>
    <sheet name="直交多項式による解析結果" sheetId="15" r:id="rId4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データ!$B$53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</workbook>
</file>

<file path=xl/calcChain.xml><?xml version="1.0" encoding="utf-8"?>
<calcChain xmlns="http://schemas.openxmlformats.org/spreadsheetml/2006/main">
  <c r="G22" i="15" l="1"/>
  <c r="G21" i="15"/>
  <c r="I2" i="5" l="1"/>
  <c r="J18" i="5" s="1"/>
  <c r="B7" i="12"/>
  <c r="F49" i="5"/>
  <c r="E49" i="5"/>
  <c r="C2" i="5"/>
  <c r="C8" i="5" s="1"/>
  <c r="F8" i="5" s="1"/>
  <c r="J8" i="5" s="1"/>
  <c r="I1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49" i="5" s="1"/>
  <c r="B49" i="5"/>
  <c r="D49" i="5"/>
  <c r="I7" i="8" l="1"/>
  <c r="I8" i="8" s="1"/>
  <c r="I6" i="8"/>
  <c r="D30" i="8"/>
  <c r="E30" i="8" s="1"/>
  <c r="F30" i="8" s="1"/>
  <c r="D27" i="8"/>
  <c r="D24" i="8"/>
  <c r="D21" i="8"/>
  <c r="D14" i="8"/>
  <c r="E14" i="8" s="1"/>
  <c r="F14" i="8" s="1"/>
  <c r="D11" i="8"/>
  <c r="D8" i="8"/>
  <c r="K36" i="8"/>
  <c r="J36" i="8"/>
  <c r="H36" i="8"/>
  <c r="C36" i="8"/>
  <c r="B36" i="8"/>
  <c r="D5" i="8" s="1"/>
  <c r="L36" i="8"/>
  <c r="A6" i="8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I9" i="8" l="1"/>
  <c r="I10" i="8" s="1"/>
  <c r="I11" i="8" s="1"/>
  <c r="I12" i="8" s="1"/>
  <c r="I13" i="8" s="1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I25" i="8" s="1"/>
  <c r="I26" i="8" s="1"/>
  <c r="I27" i="8" s="1"/>
  <c r="I28" i="8" s="1"/>
  <c r="I29" i="8" s="1"/>
  <c r="I30" i="8" s="1"/>
  <c r="I31" i="8" s="1"/>
  <c r="I32" i="8" s="1"/>
  <c r="I33" i="8" s="1"/>
  <c r="I34" i="8" s="1"/>
  <c r="D9" i="8"/>
  <c r="D12" i="8"/>
  <c r="D15" i="8"/>
  <c r="D18" i="8"/>
  <c r="E21" i="8"/>
  <c r="D25" i="8"/>
  <c r="D28" i="8"/>
  <c r="D31" i="8"/>
  <c r="D34" i="8"/>
  <c r="D6" i="8"/>
  <c r="D13" i="8"/>
  <c r="D16" i="8"/>
  <c r="D19" i="8"/>
  <c r="D22" i="8"/>
  <c r="D29" i="8"/>
  <c r="D32" i="8"/>
  <c r="F21" i="8"/>
  <c r="D7" i="8"/>
  <c r="D10" i="8"/>
  <c r="D17" i="8"/>
  <c r="D20" i="8"/>
  <c r="D23" i="8"/>
  <c r="D26" i="8"/>
  <c r="D33" i="8"/>
  <c r="E8" i="8"/>
  <c r="F8" i="8" s="1"/>
  <c r="E16" i="8"/>
  <c r="F16" i="8" s="1"/>
  <c r="E24" i="8"/>
  <c r="F24" i="8" s="1"/>
  <c r="E28" i="8"/>
  <c r="F28" i="8" s="1"/>
  <c r="E32" i="8"/>
  <c r="F32" i="8" s="1"/>
  <c r="E11" i="8"/>
  <c r="F11" i="8" s="1"/>
  <c r="E15" i="8"/>
  <c r="F15" i="8" s="1"/>
  <c r="E19" i="8"/>
  <c r="F19" i="8" s="1"/>
  <c r="E27" i="8"/>
  <c r="F27" i="8" s="1"/>
  <c r="E31" i="8"/>
  <c r="F31" i="8" s="1"/>
  <c r="E5" i="8"/>
  <c r="F5" i="8" s="1"/>
  <c r="I36" i="8" l="1"/>
  <c r="E22" i="8"/>
  <c r="F22" i="8" s="1"/>
  <c r="E12" i="8"/>
  <c r="F12" i="8" s="1"/>
  <c r="E33" i="8"/>
  <c r="F33" i="8" s="1"/>
  <c r="E17" i="8"/>
  <c r="F17" i="8" s="1"/>
  <c r="E18" i="8"/>
  <c r="F18" i="8" s="1"/>
  <c r="E6" i="8"/>
  <c r="F6" i="8" s="1"/>
  <c r="E25" i="8"/>
  <c r="F25" i="8" s="1"/>
  <c r="E34" i="8"/>
  <c r="F34" i="8" s="1"/>
  <c r="F9" i="8"/>
  <c r="E9" i="8"/>
  <c r="E23" i="8"/>
  <c r="F23" i="8" s="1"/>
  <c r="E7" i="8"/>
  <c r="F7" i="8" s="1"/>
  <c r="E20" i="8"/>
  <c r="F20" i="8" s="1"/>
  <c r="D36" i="8"/>
  <c r="E26" i="8"/>
  <c r="F26" i="8" s="1"/>
  <c r="E10" i="8"/>
  <c r="F10" i="8" s="1"/>
  <c r="E29" i="8"/>
  <c r="F29" i="8" s="1"/>
  <c r="F13" i="8"/>
  <c r="E13" i="8"/>
  <c r="F36" i="8" l="1"/>
  <c r="E36" i="8"/>
  <c r="G21" i="8" l="1"/>
  <c r="G11" i="8"/>
  <c r="G30" i="8"/>
  <c r="G8" i="8"/>
  <c r="G5" i="8"/>
  <c r="G24" i="8"/>
  <c r="G14" i="8"/>
  <c r="G27" i="8"/>
  <c r="G12" i="8"/>
  <c r="G32" i="8"/>
  <c r="G18" i="8"/>
  <c r="G10" i="8"/>
  <c r="G23" i="8"/>
  <c r="G16" i="8"/>
  <c r="G7" i="8"/>
  <c r="G25" i="8"/>
  <c r="G34" i="8"/>
  <c r="G13" i="8"/>
  <c r="G19" i="8"/>
  <c r="G17" i="8"/>
  <c r="G31" i="8"/>
  <c r="G26" i="8"/>
  <c r="G29" i="8"/>
  <c r="G28" i="8"/>
  <c r="G22" i="8"/>
  <c r="G33" i="8"/>
  <c r="G6" i="8"/>
  <c r="G20" i="8"/>
  <c r="G9" i="8"/>
  <c r="G15" i="8"/>
  <c r="G36" i="8" l="1"/>
  <c r="K18" i="5" l="1"/>
  <c r="H18" i="5" l="1"/>
  <c r="I18" i="5"/>
</calcChain>
</file>

<file path=xl/sharedStrings.xml><?xml version="1.0" encoding="utf-8"?>
<sst xmlns="http://schemas.openxmlformats.org/spreadsheetml/2006/main" count="97" uniqueCount="77">
  <si>
    <t>x</t>
  </si>
  <si>
    <t>x-xbar</t>
  </si>
  <si>
    <t>(x-xbar)^2</t>
  </si>
  <si>
    <t>y</t>
  </si>
  <si>
    <t xml:space="preserve">t </t>
  </si>
  <si>
    <t>№</t>
  </si>
  <si>
    <r>
      <rPr>
        <sz val="11"/>
        <color theme="1"/>
        <rFont val="游ゴシック"/>
        <family val="3"/>
        <charset val="128"/>
      </rPr>
      <t>概要</t>
    </r>
  </si>
  <si>
    <r>
      <rPr>
        <sz val="11"/>
        <color theme="1"/>
        <rFont val="游ゴシック"/>
        <family val="3"/>
        <charset val="128"/>
      </rPr>
      <t>回帰統計</t>
    </r>
  </si>
  <si>
    <r>
      <rPr>
        <sz val="11"/>
        <color theme="1"/>
        <rFont val="游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</si>
  <si>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游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</si>
  <si>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游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</si>
  <si>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游ゴシック"/>
        <family val="3"/>
        <charset val="128"/>
      </rPr>
      <t>標準誤差</t>
    </r>
  </si>
  <si>
    <r>
      <rPr>
        <sz val="11"/>
        <color theme="1"/>
        <rFont val="游ゴシック"/>
        <family val="3"/>
        <charset val="128"/>
      </rPr>
      <t>観測数</t>
    </r>
  </si>
  <si>
    <r>
      <rPr>
        <sz val="11"/>
        <color theme="1"/>
        <rFont val="游ゴシック"/>
        <family val="3"/>
        <charset val="128"/>
      </rPr>
      <t>分散分析表</t>
    </r>
  </si>
  <si>
    <r>
      <rPr>
        <sz val="11"/>
        <color theme="1"/>
        <rFont val="游ゴシック"/>
        <family val="3"/>
        <charset val="128"/>
      </rPr>
      <t>自由度</t>
    </r>
  </si>
  <si>
    <r>
      <rPr>
        <sz val="11"/>
        <color theme="1"/>
        <rFont val="游ゴシック"/>
        <family val="3"/>
        <charset val="128"/>
      </rPr>
      <t>変動</t>
    </r>
  </si>
  <si>
    <r>
      <rPr>
        <sz val="11"/>
        <color theme="1"/>
        <rFont val="游ゴシック"/>
        <family val="3"/>
        <charset val="128"/>
      </rPr>
      <t>分散</t>
    </r>
  </si>
  <si>
    <r>
      <rPr>
        <sz val="6"/>
        <color theme="1"/>
        <rFont val="游ゴシック"/>
        <family val="3"/>
        <charset val="128"/>
      </rPr>
      <t>観測された分散比</t>
    </r>
  </si>
  <si>
    <r>
      <rPr>
        <sz val="11"/>
        <color theme="1"/>
        <rFont val="游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</si>
  <si>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游ゴシック"/>
        <family val="3"/>
        <charset val="128"/>
      </rPr>
      <t>回帰</t>
    </r>
  </si>
  <si>
    <r>
      <rPr>
        <sz val="11"/>
        <color theme="1"/>
        <rFont val="游ゴシック"/>
        <family val="3"/>
        <charset val="128"/>
      </rPr>
      <t>残差</t>
    </r>
  </si>
  <si>
    <r>
      <rPr>
        <sz val="11"/>
        <color theme="1"/>
        <rFont val="游ゴシック"/>
        <family val="3"/>
        <charset val="128"/>
      </rPr>
      <t>合計</t>
    </r>
  </si>
  <si>
    <r>
      <rPr>
        <sz val="11"/>
        <color theme="1"/>
        <rFont val="游ゴシック"/>
        <family val="3"/>
        <charset val="128"/>
      </rPr>
      <t>係数</t>
    </r>
  </si>
  <si>
    <r>
      <rPr>
        <sz val="11"/>
        <color theme="1"/>
        <rFont val="游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</si>
  <si>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</si>
  <si>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3"/>
        <charset val="128"/>
      </rPr>
      <t>切片</t>
    </r>
  </si>
  <si>
    <r>
      <rPr>
        <sz val="11"/>
        <color theme="1"/>
        <rFont val="游ゴシック"/>
        <family val="3"/>
        <charset val="128"/>
      </rPr>
      <t>残差出力</t>
    </r>
  </si>
  <si>
    <r>
      <rPr>
        <sz val="11"/>
        <color theme="1"/>
        <rFont val="游ゴシック"/>
        <family val="3"/>
        <charset val="128"/>
      </rPr>
      <t>観測値</t>
    </r>
  </si>
  <si>
    <t>yest</t>
    <phoneticPr fontId="8"/>
  </si>
  <si>
    <t>yest_U</t>
    <phoneticPr fontId="8"/>
  </si>
  <si>
    <t>yest_L</t>
    <phoneticPr fontId="8"/>
  </si>
  <si>
    <t>平均</t>
    <rPh sb="0" eb="2">
      <t>ヘイキン</t>
    </rPh>
    <phoneticPr fontId="8"/>
  </si>
  <si>
    <t>実測値</t>
    <rPh sb="0" eb="3">
      <t>ジッソクチ</t>
    </rPh>
    <phoneticPr fontId="8"/>
  </si>
  <si>
    <t>点予測値</t>
    <rPh sb="0" eb="1">
      <t>テン</t>
    </rPh>
    <rPh sb="1" eb="4">
      <t>ヨソクチ</t>
    </rPh>
    <phoneticPr fontId="8"/>
  </si>
  <si>
    <t>±Q</t>
    <phoneticPr fontId="8"/>
  </si>
  <si>
    <t>n=</t>
    <phoneticPr fontId="8"/>
  </si>
  <si>
    <r>
      <rPr>
        <i/>
        <sz val="11"/>
        <color theme="1"/>
        <rFont val="Times New Roman"/>
        <family val="1"/>
      </rPr>
      <t>X</t>
    </r>
    <r>
      <rPr>
        <i/>
        <vertAlign val="superscript"/>
        <sz val="11"/>
        <color theme="1"/>
        <rFont val="Times New Roman"/>
        <family val="1"/>
      </rPr>
      <t>T</t>
    </r>
    <r>
      <rPr>
        <i/>
        <sz val="11"/>
        <color theme="1"/>
        <rFont val="Times New Roman"/>
        <family val="1"/>
      </rPr>
      <t>X</t>
    </r>
    <phoneticPr fontId="8"/>
  </si>
  <si>
    <r>
      <t>(X</t>
    </r>
    <r>
      <rPr>
        <i/>
        <vertAlign val="superscript"/>
        <sz val="11"/>
        <color theme="1"/>
        <rFont val="Times New Roman"/>
        <family val="1"/>
      </rPr>
      <t>T</t>
    </r>
    <r>
      <rPr>
        <i/>
        <sz val="11"/>
        <color theme="1"/>
        <rFont val="Times New Roman"/>
        <family val="1"/>
      </rPr>
      <t>X)</t>
    </r>
    <r>
      <rPr>
        <i/>
        <vertAlign val="superscript"/>
        <sz val="11"/>
        <color theme="1"/>
        <rFont val="Times New Roman"/>
        <family val="1"/>
      </rPr>
      <t>-1</t>
    </r>
    <phoneticPr fontId="8"/>
  </si>
  <si>
    <t>情報行列</t>
    <rPh sb="0" eb="2">
      <t>ジョウホウ</t>
    </rPh>
    <rPh sb="2" eb="4">
      <t>ギョウレツ</t>
    </rPh>
    <phoneticPr fontId="8"/>
  </si>
  <si>
    <t>情報行列の逆行列</t>
    <rPh sb="0" eb="2">
      <t>ジョウホウ</t>
    </rPh>
    <rPh sb="2" eb="4">
      <t>ギョウレツ</t>
    </rPh>
    <rPh sb="5" eb="8">
      <t>ギャクギョウレツ</t>
    </rPh>
    <phoneticPr fontId="8"/>
  </si>
  <si>
    <t>マハラノビス距離</t>
    <rPh sb="6" eb="8">
      <t>キョリ</t>
    </rPh>
    <phoneticPr fontId="8"/>
  </si>
  <si>
    <r>
      <t>(x-xbar)</t>
    </r>
    <r>
      <rPr>
        <i/>
        <vertAlign val="superscript"/>
        <sz val="11"/>
        <color theme="1"/>
        <rFont val="Times New Roman"/>
        <family val="1"/>
      </rPr>
      <t>2</t>
    </r>
    <r>
      <rPr>
        <i/>
        <sz val="11"/>
        <color theme="1"/>
        <rFont val="Times New Roman"/>
        <family val="1"/>
      </rPr>
      <t>-     (x-xbar)</t>
    </r>
    <r>
      <rPr>
        <i/>
        <vertAlign val="superscript"/>
        <sz val="11"/>
        <color theme="1"/>
        <rFont val="Times New Roman"/>
        <family val="1"/>
      </rPr>
      <t>2</t>
    </r>
    <r>
      <rPr>
        <i/>
        <sz val="11"/>
        <color theme="1"/>
        <rFont val="Times New Roman"/>
        <family val="1"/>
      </rPr>
      <t>bar</t>
    </r>
    <phoneticPr fontId="8"/>
  </si>
  <si>
    <t>x-xbar</t>
    <phoneticPr fontId="8"/>
  </si>
  <si>
    <r>
      <t>X</t>
    </r>
    <r>
      <rPr>
        <i/>
        <vertAlign val="subscript"/>
        <sz val="11"/>
        <color theme="1"/>
        <rFont val="Times New Roman"/>
        <family val="1"/>
      </rPr>
      <t>0</t>
    </r>
    <phoneticPr fontId="8"/>
  </si>
  <si>
    <r>
      <t>X</t>
    </r>
    <r>
      <rPr>
        <i/>
        <vertAlign val="subscript"/>
        <sz val="11"/>
        <color theme="1"/>
        <rFont val="Times New Roman"/>
        <family val="1"/>
      </rPr>
      <t>0</t>
    </r>
    <r>
      <rPr>
        <i/>
        <vertAlign val="superscript"/>
        <sz val="11"/>
        <color theme="1"/>
        <rFont val="Times New Roman"/>
        <family val="1"/>
      </rPr>
      <t>T</t>
    </r>
    <phoneticPr fontId="8"/>
  </si>
  <si>
    <r>
      <t>X</t>
    </r>
    <r>
      <rPr>
        <i/>
        <vertAlign val="subscript"/>
        <sz val="11"/>
        <color theme="1"/>
        <rFont val="Times New Roman"/>
        <family val="1"/>
      </rPr>
      <t>0</t>
    </r>
    <r>
      <rPr>
        <i/>
        <vertAlign val="superscript"/>
        <sz val="11"/>
        <color theme="1"/>
        <rFont val="Times New Roman"/>
        <family val="1"/>
      </rPr>
      <t>T</t>
    </r>
    <r>
      <rPr>
        <i/>
        <sz val="11"/>
        <color theme="1"/>
        <rFont val="Times New Roman"/>
        <family val="1"/>
      </rPr>
      <t>(X</t>
    </r>
    <r>
      <rPr>
        <i/>
        <vertAlign val="superscript"/>
        <sz val="11"/>
        <color theme="1"/>
        <rFont val="Times New Roman"/>
        <family val="1"/>
      </rPr>
      <t>T</t>
    </r>
    <r>
      <rPr>
        <i/>
        <sz val="11"/>
        <color theme="1"/>
        <rFont val="Times New Roman"/>
        <family val="1"/>
      </rPr>
      <t>X)</t>
    </r>
    <r>
      <rPr>
        <i/>
        <vertAlign val="superscript"/>
        <sz val="11"/>
        <color theme="1"/>
        <rFont val="Times New Roman"/>
        <family val="1"/>
      </rPr>
      <t>-1</t>
    </r>
    <phoneticPr fontId="8"/>
  </si>
  <si>
    <r>
      <t>X</t>
    </r>
    <r>
      <rPr>
        <i/>
        <vertAlign val="subscript"/>
        <sz val="11"/>
        <color theme="1"/>
        <rFont val="Times New Roman"/>
        <family val="1"/>
      </rPr>
      <t>0</t>
    </r>
    <r>
      <rPr>
        <i/>
        <vertAlign val="superscript"/>
        <sz val="11"/>
        <color theme="1"/>
        <rFont val="Times New Roman"/>
        <family val="1"/>
      </rPr>
      <t>T</t>
    </r>
    <r>
      <rPr>
        <i/>
        <sz val="11"/>
        <color theme="1"/>
        <rFont val="Times New Roman"/>
        <family val="1"/>
      </rPr>
      <t>(X</t>
    </r>
    <r>
      <rPr>
        <i/>
        <vertAlign val="superscript"/>
        <sz val="11"/>
        <color theme="1"/>
        <rFont val="Times New Roman"/>
        <family val="1"/>
      </rPr>
      <t>T</t>
    </r>
    <r>
      <rPr>
        <i/>
        <sz val="11"/>
        <color theme="1"/>
        <rFont val="Times New Roman"/>
        <family val="1"/>
      </rPr>
      <t>X)</t>
    </r>
    <r>
      <rPr>
        <i/>
        <vertAlign val="superscript"/>
        <sz val="11"/>
        <color theme="1"/>
        <rFont val="Times New Roman"/>
        <family val="1"/>
      </rPr>
      <t>-1</t>
    </r>
    <r>
      <rPr>
        <i/>
        <sz val="11"/>
        <color theme="1"/>
        <rFont val="Times New Roman"/>
        <family val="1"/>
      </rPr>
      <t>X</t>
    </r>
    <r>
      <rPr>
        <i/>
        <vertAlign val="subscript"/>
        <sz val="11"/>
        <color theme="1"/>
        <rFont val="Times New Roman"/>
        <family val="1"/>
      </rPr>
      <t>0</t>
    </r>
    <r>
      <rPr>
        <i/>
        <sz val="11"/>
        <color theme="1"/>
        <rFont val="Times New Roman"/>
        <family val="1"/>
      </rPr>
      <t>*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n</t>
    </r>
    <r>
      <rPr>
        <sz val="11"/>
        <color theme="1"/>
        <rFont val="Times New Roman"/>
        <family val="1"/>
      </rPr>
      <t>-1)</t>
    </r>
    <phoneticPr fontId="8"/>
  </si>
  <si>
    <t>区間推定したい点のベクトル</t>
    <rPh sb="0" eb="2">
      <t>クカン</t>
    </rPh>
    <rPh sb="2" eb="4">
      <t>スイテイ</t>
    </rPh>
    <rPh sb="7" eb="8">
      <t>テン</t>
    </rPh>
    <phoneticPr fontId="8"/>
  </si>
  <si>
    <t>区間推定したい点の転置ベクトル</t>
    <rPh sb="0" eb="2">
      <t>クカン</t>
    </rPh>
    <rPh sb="2" eb="4">
      <t>スイテイ</t>
    </rPh>
    <rPh sb="7" eb="8">
      <t>テン</t>
    </rPh>
    <rPh sb="9" eb="11">
      <t>テンチ</t>
    </rPh>
    <phoneticPr fontId="8"/>
  </si>
  <si>
    <r>
      <rPr>
        <sz val="11"/>
        <color theme="1"/>
        <rFont val="游ゴシック"/>
        <family val="3"/>
        <charset val="128"/>
      </rPr>
      <t>√</t>
    </r>
    <r>
      <rPr>
        <i/>
        <sz val="11"/>
        <color theme="1"/>
        <rFont val="Times New Roman"/>
        <family val="1"/>
      </rPr>
      <t>V</t>
    </r>
    <r>
      <rPr>
        <i/>
        <vertAlign val="subscript"/>
        <sz val="11"/>
        <color theme="1"/>
        <rFont val="Times New Roman"/>
        <family val="1"/>
      </rPr>
      <t>e</t>
    </r>
    <r>
      <rPr>
        <sz val="11"/>
        <color theme="1"/>
        <rFont val="Times New Roman"/>
        <family val="1"/>
      </rPr>
      <t>=</t>
    </r>
    <phoneticPr fontId="8"/>
  </si>
  <si>
    <r>
      <rPr>
        <i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(0.05)=</t>
    </r>
    <phoneticPr fontId="8"/>
  </si>
  <si>
    <t>予測限界</t>
    <rPh sb="0" eb="2">
      <t>ヨソク</t>
    </rPh>
    <rPh sb="2" eb="4">
      <t>ゲンカイ</t>
    </rPh>
    <phoneticPr fontId="8"/>
  </si>
  <si>
    <t>ubar^2</t>
    <phoneticPr fontId="8"/>
  </si>
  <si>
    <t>ubar^3</t>
    <phoneticPr fontId="8"/>
  </si>
  <si>
    <t>X1(x)=u=x-xbar</t>
    <phoneticPr fontId="8"/>
  </si>
  <si>
    <t>X1</t>
    <phoneticPr fontId="8"/>
  </si>
  <si>
    <t>X2</t>
    <phoneticPr fontId="8"/>
  </si>
  <si>
    <t>X2(x)=u^2-ubar^3/ubar2*u-ubar^2</t>
    <phoneticPr fontId="8"/>
  </si>
  <si>
    <t>X1</t>
  </si>
  <si>
    <t>X2</t>
  </si>
  <si>
    <r>
      <t>P-</t>
    </r>
    <r>
      <rPr>
        <sz val="11"/>
        <color theme="1"/>
        <rFont val="游ゴシック"/>
        <family val="3"/>
        <charset val="128"/>
      </rPr>
      <t>値</t>
    </r>
  </si>
  <si>
    <t>当間隔でなく、繰り返し数も異なる場合の1次、 2次の直交多項式</t>
    <rPh sb="0" eb="1">
      <t>トウ</t>
    </rPh>
    <rPh sb="1" eb="3">
      <t>カンカク</t>
    </rPh>
    <rPh sb="7" eb="8">
      <t>ク</t>
    </rPh>
    <rPh sb="9" eb="10">
      <t>カエ</t>
    </rPh>
    <rPh sb="11" eb="12">
      <t>スウ</t>
    </rPh>
    <rPh sb="13" eb="14">
      <t>コト</t>
    </rPh>
    <rPh sb="16" eb="18">
      <t>バアイ</t>
    </rPh>
    <rPh sb="20" eb="21">
      <t>ジ</t>
    </rPh>
    <rPh sb="24" eb="25">
      <t>ジ</t>
    </rPh>
    <rPh sb="26" eb="28">
      <t>チョッコウ</t>
    </rPh>
    <rPh sb="28" eb="31">
      <t>タコウシキ</t>
    </rPh>
    <phoneticPr fontId="8"/>
  </si>
  <si>
    <t xml:space="preserve"> </t>
  </si>
  <si>
    <t xml:space="preserve">       </t>
  </si>
  <si>
    <t>日</t>
    <rPh sb="0" eb="1">
      <t>ヒ</t>
    </rPh>
    <phoneticPr fontId="21"/>
  </si>
  <si>
    <t>来客数(人)</t>
    <rPh sb="0" eb="2">
      <t>ライキャク</t>
    </rPh>
    <rPh sb="2" eb="3">
      <t>スウ</t>
    </rPh>
    <rPh sb="4" eb="5">
      <t>ニン</t>
    </rPh>
    <phoneticPr fontId="21"/>
  </si>
  <si>
    <t>売り上げ(万円/日)</t>
    <rPh sb="0" eb="1">
      <t>ウ</t>
    </rPh>
    <rPh sb="2" eb="3">
      <t>ア</t>
    </rPh>
    <rPh sb="5" eb="7">
      <t>マンエン</t>
    </rPh>
    <rPh sb="8" eb="9">
      <t>ニチ</t>
    </rPh>
    <phoneticPr fontId="21"/>
  </si>
  <si>
    <t>y</t>
    <phoneticPr fontId="8"/>
  </si>
  <si>
    <t>列 1</t>
  </si>
  <si>
    <r>
      <rPr>
        <sz val="11"/>
        <color theme="1"/>
        <rFont val="游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</si>
  <si>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游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</si>
  <si>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游ゴシック"/>
        <family val="3"/>
        <charset val="128"/>
      </rPr>
      <t>予測値</t>
    </r>
    <r>
      <rPr>
        <sz val="11"/>
        <color theme="1"/>
        <rFont val="Times New Roman"/>
        <family val="1"/>
      </rPr>
      <t>: y</t>
    </r>
  </si>
  <si>
    <r>
      <rPr>
        <sz val="11"/>
        <color theme="1"/>
        <rFont val="ＭＳ Ｐ明朝"/>
        <family val="1"/>
        <charset val="128"/>
      </rPr>
      <t>η</t>
    </r>
    <r>
      <rPr>
        <sz val="11"/>
        <color theme="1"/>
        <rFont val="Times New Roman"/>
        <family val="1"/>
      </rPr>
      <t>=18.1609+1.0977</t>
    </r>
    <r>
      <rPr>
        <i/>
        <sz val="11"/>
        <color theme="1"/>
        <rFont val="Times New Roman"/>
        <family val="1"/>
      </rPr>
      <t>x</t>
    </r>
    <phoneticPr fontId="8"/>
  </si>
  <si>
    <t>t(27,0.05)=</t>
    <phoneticPr fontId="8"/>
  </si>
  <si>
    <t>t(27,0.25)=</t>
    <phoneticPr fontId="8"/>
  </si>
  <si>
    <r>
      <rPr>
        <sz val="11"/>
        <color theme="1"/>
        <rFont val="ＭＳ 明朝"/>
        <family val="1"/>
        <charset val="128"/>
      </rPr>
      <t>→　</t>
    </r>
    <r>
      <rPr>
        <sz val="11"/>
        <color theme="1"/>
        <rFont val="Times New Roman"/>
        <family val="1"/>
      </rPr>
      <t>X2(x)</t>
    </r>
    <r>
      <rPr>
        <sz val="11"/>
        <color theme="1"/>
        <rFont val="ＭＳ 明朝"/>
        <family val="1"/>
        <charset val="128"/>
      </rPr>
      <t>に平均を入れると，例題</t>
    </r>
    <r>
      <rPr>
        <sz val="11"/>
        <color theme="1"/>
        <rFont val="Times New Roman"/>
        <family val="1"/>
      </rPr>
      <t>2.1</t>
    </r>
    <r>
      <rPr>
        <sz val="11"/>
        <color theme="1"/>
        <rFont val="ＭＳ 明朝"/>
        <family val="1"/>
        <charset val="128"/>
      </rPr>
      <t>と一致</t>
    </r>
    <phoneticPr fontId="8"/>
  </si>
  <si>
    <r>
      <rPr>
        <sz val="11"/>
        <color theme="1"/>
        <rFont val="ＭＳ Ｐ明朝"/>
        <family val="1"/>
        <charset val="128"/>
      </rPr>
      <t>η</t>
    </r>
    <r>
      <rPr>
        <sz val="11"/>
        <color theme="1"/>
        <rFont val="Times New Roman"/>
        <family val="1"/>
      </rPr>
      <t>=49.0646+1.0977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)-0.0810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)</t>
    </r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</si>
</sst>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0_ "/>
    <numFmt numFmtId="177" formatCode="0.00_ "/>
    <numFmt numFmtId="178" formatCode="0.000_ "/>
    <numFmt numFmtId="179" formatCode="0.00000_ "/>
    <numFmt numFmtId="180" formatCode="0.0"/>
    <numFmt numFmtId="181" formatCode="0.0000"/>
    <numFmt numFmtId="182" formatCode="0_ "/>
    <numFmt numFmtId="183" formatCode="0.000"/>
  </numFmts>
  <fonts count="25" x14ac:knownFonts="1">
    <font>
      <sz val="11"/>
      <color theme="1"/>
      <name val="游ゴシック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6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FF0000"/>
      <name val="Times New Roman"/>
      <family val="1"/>
    </font>
    <font>
      <i/>
      <vertAlign val="superscript"/>
      <sz val="11"/>
      <color theme="1"/>
      <name val="Times New Roman"/>
      <family val="1"/>
    </font>
    <font>
      <i/>
      <sz val="11"/>
      <color rgb="FFFF0000"/>
      <name val="Times New Roman"/>
      <family val="1"/>
    </font>
    <font>
      <sz val="11"/>
      <color theme="1"/>
      <name val="ＭＳ 明朝"/>
      <family val="1"/>
      <charset val="128"/>
    </font>
    <font>
      <i/>
      <vertAlign val="subscript"/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Times New Roman"/>
      <family val="3"/>
      <charset val="128"/>
    </font>
    <font>
      <sz val="11"/>
      <color theme="1"/>
      <name val="Times New Roman"/>
      <family val="1"/>
      <charset val="128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color theme="1"/>
      <name val="ＭＳ 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vertAlign val="subscript"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9" fillId="0" borderId="0" xfId="0" applyFont="1">
      <alignment vertical="center"/>
    </xf>
    <xf numFmtId="0" fontId="2" fillId="0" borderId="6" xfId="0" applyFont="1" applyBorder="1" applyAlignment="1">
      <alignment horizontal="center" vertical="center"/>
    </xf>
    <xf numFmtId="177" fontId="2" fillId="4" borderId="1" xfId="0" applyNumberFormat="1" applyFont="1" applyFill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179" fontId="2" fillId="0" borderId="0" xfId="0" applyNumberFormat="1" applyFont="1">
      <alignment vertical="center"/>
    </xf>
    <xf numFmtId="0" fontId="2" fillId="0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8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>
      <alignment vertical="center"/>
    </xf>
    <xf numFmtId="0" fontId="1" fillId="2" borderId="5" xfId="0" applyFont="1" applyFill="1" applyBorder="1" applyAlignment="1">
      <alignment horizontal="center" vertical="center"/>
    </xf>
    <xf numFmtId="179" fontId="2" fillId="0" borderId="15" xfId="0" applyNumberFormat="1" applyFont="1" applyBorder="1">
      <alignment vertical="center"/>
    </xf>
    <xf numFmtId="0" fontId="2" fillId="0" borderId="12" xfId="0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80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18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0" fillId="0" borderId="0" xfId="0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2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81" fontId="2" fillId="0" borderId="0" xfId="0" applyNumberFormat="1" applyFont="1" applyFill="1" applyBorder="1" applyAlignment="1">
      <alignment horizontal="center" vertical="center"/>
    </xf>
    <xf numFmtId="181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2" fontId="9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82" fontId="2" fillId="5" borderId="1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83" fontId="2" fillId="0" borderId="0" xfId="0" applyNumberFormat="1" applyFont="1" applyFill="1" applyBorder="1" applyAlignment="1">
      <alignment horizontal="center" vertical="center"/>
    </xf>
    <xf numFmtId="183" fontId="2" fillId="0" borderId="3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181" fontId="2" fillId="6" borderId="0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181" fontId="2" fillId="6" borderId="3" xfId="0" applyNumberFormat="1" applyFont="1" applyFill="1" applyBorder="1" applyAlignment="1">
      <alignment horizontal="center" vertical="center"/>
    </xf>
    <xf numFmtId="183" fontId="2" fillId="0" borderId="0" xfId="0" applyNumberFormat="1" applyFont="1" applyAlignment="1">
      <alignment horizontal="left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データ!$J$5:$J$34</c:f>
              <c:numCache>
                <c:formatCode>General</c:formatCode>
                <c:ptCount val="30"/>
                <c:pt idx="0">
                  <c:v>-0.39999999999999858</c:v>
                </c:pt>
                <c:pt idx="1">
                  <c:v>3.6000000000000014</c:v>
                </c:pt>
                <c:pt idx="2">
                  <c:v>0.60000000000000142</c:v>
                </c:pt>
                <c:pt idx="3">
                  <c:v>-1.3999999999999986</c:v>
                </c:pt>
                <c:pt idx="4">
                  <c:v>-3.3999999999999986</c:v>
                </c:pt>
                <c:pt idx="5">
                  <c:v>-2.3999999999999986</c:v>
                </c:pt>
                <c:pt idx="6">
                  <c:v>1.6000000000000014</c:v>
                </c:pt>
                <c:pt idx="7">
                  <c:v>1.6000000000000014</c:v>
                </c:pt>
                <c:pt idx="8">
                  <c:v>2.6000000000000014</c:v>
                </c:pt>
                <c:pt idx="9">
                  <c:v>-3.3999999999999986</c:v>
                </c:pt>
                <c:pt idx="10">
                  <c:v>0.60000000000000142</c:v>
                </c:pt>
                <c:pt idx="11">
                  <c:v>2.6000000000000014</c:v>
                </c:pt>
                <c:pt idx="12">
                  <c:v>-2.3999999999999986</c:v>
                </c:pt>
                <c:pt idx="13">
                  <c:v>0.60000000000000142</c:v>
                </c:pt>
                <c:pt idx="14">
                  <c:v>-0.39999999999999858</c:v>
                </c:pt>
                <c:pt idx="15">
                  <c:v>-0.39999999999999858</c:v>
                </c:pt>
                <c:pt idx="16">
                  <c:v>0.60000000000000142</c:v>
                </c:pt>
                <c:pt idx="17">
                  <c:v>0.60000000000000142</c:v>
                </c:pt>
                <c:pt idx="18">
                  <c:v>2.6000000000000014</c:v>
                </c:pt>
                <c:pt idx="19">
                  <c:v>-0.39999999999999858</c:v>
                </c:pt>
                <c:pt idx="20">
                  <c:v>-0.39999999999999858</c:v>
                </c:pt>
                <c:pt idx="21">
                  <c:v>3.6000000000000014</c:v>
                </c:pt>
                <c:pt idx="22">
                  <c:v>-1.3999999999999986</c:v>
                </c:pt>
                <c:pt idx="23">
                  <c:v>-1.3999999999999986</c:v>
                </c:pt>
                <c:pt idx="24">
                  <c:v>-3.3999999999999986</c:v>
                </c:pt>
                <c:pt idx="25">
                  <c:v>1.6000000000000014</c:v>
                </c:pt>
                <c:pt idx="26">
                  <c:v>-3.3999999999999986</c:v>
                </c:pt>
                <c:pt idx="27">
                  <c:v>3.6000000000000014</c:v>
                </c:pt>
                <c:pt idx="28">
                  <c:v>-2.3999999999999986</c:v>
                </c:pt>
                <c:pt idx="29">
                  <c:v>0.60000000000000142</c:v>
                </c:pt>
              </c:numCache>
            </c:numRef>
          </c:xVal>
          <c:yVal>
            <c:numRef>
              <c:f>データ!$L$5:$L$34</c:f>
              <c:numCache>
                <c:formatCode>General</c:formatCode>
                <c:ptCount val="30"/>
                <c:pt idx="0" formatCode="0.00_ ">
                  <c:v>50</c:v>
                </c:pt>
                <c:pt idx="1">
                  <c:v>54</c:v>
                </c:pt>
                <c:pt idx="2">
                  <c:v>52</c:v>
                </c:pt>
                <c:pt idx="3">
                  <c:v>51</c:v>
                </c:pt>
                <c:pt idx="4">
                  <c:v>44</c:v>
                </c:pt>
                <c:pt idx="5">
                  <c:v>49</c:v>
                </c:pt>
                <c:pt idx="6">
                  <c:v>52</c:v>
                </c:pt>
                <c:pt idx="7">
                  <c:v>53</c:v>
                </c:pt>
                <c:pt idx="8">
                  <c:v>51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47</c:v>
                </c:pt>
                <c:pt idx="13">
                  <c:v>53</c:v>
                </c:pt>
                <c:pt idx="14">
                  <c:v>51</c:v>
                </c:pt>
                <c:pt idx="15">
                  <c:v>52</c:v>
                </c:pt>
                <c:pt idx="16">
                  <c:v>54</c:v>
                </c:pt>
                <c:pt idx="17">
                  <c:v>52</c:v>
                </c:pt>
                <c:pt idx="18">
                  <c:v>54</c:v>
                </c:pt>
                <c:pt idx="19">
                  <c:v>47</c:v>
                </c:pt>
                <c:pt idx="20">
                  <c:v>50</c:v>
                </c:pt>
                <c:pt idx="21">
                  <c:v>53</c:v>
                </c:pt>
                <c:pt idx="22">
                  <c:v>49</c:v>
                </c:pt>
                <c:pt idx="23">
                  <c:v>48</c:v>
                </c:pt>
                <c:pt idx="24">
                  <c:v>47</c:v>
                </c:pt>
                <c:pt idx="25">
                  <c:v>54</c:v>
                </c:pt>
                <c:pt idx="26">
                  <c:v>45</c:v>
                </c:pt>
                <c:pt idx="27">
                  <c:v>55</c:v>
                </c:pt>
                <c:pt idx="28">
                  <c:v>48</c:v>
                </c:pt>
                <c:pt idx="29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12-4EDE-80ED-824962059533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データ!$J$5:$J$34</c:f>
              <c:numCache>
                <c:formatCode>General</c:formatCode>
                <c:ptCount val="30"/>
                <c:pt idx="0">
                  <c:v>-0.39999999999999858</c:v>
                </c:pt>
                <c:pt idx="1">
                  <c:v>3.6000000000000014</c:v>
                </c:pt>
                <c:pt idx="2">
                  <c:v>0.60000000000000142</c:v>
                </c:pt>
                <c:pt idx="3">
                  <c:v>-1.3999999999999986</c:v>
                </c:pt>
                <c:pt idx="4">
                  <c:v>-3.3999999999999986</c:v>
                </c:pt>
                <c:pt idx="5">
                  <c:v>-2.3999999999999986</c:v>
                </c:pt>
                <c:pt idx="6">
                  <c:v>1.6000000000000014</c:v>
                </c:pt>
                <c:pt idx="7">
                  <c:v>1.6000000000000014</c:v>
                </c:pt>
                <c:pt idx="8">
                  <c:v>2.6000000000000014</c:v>
                </c:pt>
                <c:pt idx="9">
                  <c:v>-3.3999999999999986</c:v>
                </c:pt>
                <c:pt idx="10">
                  <c:v>0.60000000000000142</c:v>
                </c:pt>
                <c:pt idx="11">
                  <c:v>2.6000000000000014</c:v>
                </c:pt>
                <c:pt idx="12">
                  <c:v>-2.3999999999999986</c:v>
                </c:pt>
                <c:pt idx="13">
                  <c:v>0.60000000000000142</c:v>
                </c:pt>
                <c:pt idx="14">
                  <c:v>-0.39999999999999858</c:v>
                </c:pt>
                <c:pt idx="15">
                  <c:v>-0.39999999999999858</c:v>
                </c:pt>
                <c:pt idx="16">
                  <c:v>0.60000000000000142</c:v>
                </c:pt>
                <c:pt idx="17">
                  <c:v>0.60000000000000142</c:v>
                </c:pt>
                <c:pt idx="18">
                  <c:v>2.6000000000000014</c:v>
                </c:pt>
                <c:pt idx="19">
                  <c:v>-0.39999999999999858</c:v>
                </c:pt>
                <c:pt idx="20">
                  <c:v>-0.39999999999999858</c:v>
                </c:pt>
                <c:pt idx="21">
                  <c:v>3.6000000000000014</c:v>
                </c:pt>
                <c:pt idx="22">
                  <c:v>-1.3999999999999986</c:v>
                </c:pt>
                <c:pt idx="23">
                  <c:v>-1.3999999999999986</c:v>
                </c:pt>
                <c:pt idx="24">
                  <c:v>-3.3999999999999986</c:v>
                </c:pt>
                <c:pt idx="25">
                  <c:v>1.6000000000000014</c:v>
                </c:pt>
                <c:pt idx="26">
                  <c:v>-3.3999999999999986</c:v>
                </c:pt>
                <c:pt idx="27">
                  <c:v>3.6000000000000014</c:v>
                </c:pt>
                <c:pt idx="28">
                  <c:v>-2.3999999999999986</c:v>
                </c:pt>
                <c:pt idx="29">
                  <c:v>0.60000000000000142</c:v>
                </c:pt>
              </c:numCache>
            </c:numRef>
          </c:xVal>
          <c:yVal>
            <c:numRef>
              <c:f>直交多項式による解析結果!$B$26:$B$55</c:f>
              <c:numCache>
                <c:formatCode>0.00</c:formatCode>
                <c:ptCount val="30"/>
                <c:pt idx="0">
                  <c:v>50.35753024614101</c:v>
                </c:pt>
                <c:pt idx="1">
                  <c:v>53.708802670004161</c:v>
                </c:pt>
                <c:pt idx="2">
                  <c:v>51.438464747601166</c:v>
                </c:pt>
                <c:pt idx="3">
                  <c:v>49.114518147684599</c:v>
                </c:pt>
                <c:pt idx="4">
                  <c:v>46.142261159783061</c:v>
                </c:pt>
                <c:pt idx="5">
                  <c:v>47.709428452231954</c:v>
                </c:pt>
                <c:pt idx="6">
                  <c:v>52.357321652065075</c:v>
                </c:pt>
                <c:pt idx="7">
                  <c:v>52.357321652065075</c:v>
                </c:pt>
                <c:pt idx="8">
                  <c:v>53.114100959532742</c:v>
                </c:pt>
                <c:pt idx="9">
                  <c:v>46.142261159783061</c:v>
                </c:pt>
                <c:pt idx="10">
                  <c:v>51.438464747601166</c:v>
                </c:pt>
                <c:pt idx="11">
                  <c:v>53.114100959532742</c:v>
                </c:pt>
                <c:pt idx="12">
                  <c:v>47.709428452231954</c:v>
                </c:pt>
                <c:pt idx="13">
                  <c:v>51.438464747601166</c:v>
                </c:pt>
                <c:pt idx="14">
                  <c:v>50.35753024614101</c:v>
                </c:pt>
                <c:pt idx="15">
                  <c:v>50.35753024614101</c:v>
                </c:pt>
                <c:pt idx="16">
                  <c:v>51.438464747601166</c:v>
                </c:pt>
                <c:pt idx="17">
                  <c:v>51.438464747601166</c:v>
                </c:pt>
                <c:pt idx="18">
                  <c:v>53.114100959532742</c:v>
                </c:pt>
                <c:pt idx="19">
                  <c:v>50.35753024614101</c:v>
                </c:pt>
                <c:pt idx="20">
                  <c:v>50.35753024614101</c:v>
                </c:pt>
                <c:pt idx="21">
                  <c:v>53.708802670004161</c:v>
                </c:pt>
                <c:pt idx="22">
                  <c:v>49.114518147684599</c:v>
                </c:pt>
                <c:pt idx="23">
                  <c:v>49.114518147684599</c:v>
                </c:pt>
                <c:pt idx="24">
                  <c:v>46.142261159783061</c:v>
                </c:pt>
                <c:pt idx="25">
                  <c:v>52.357321652065075</c:v>
                </c:pt>
                <c:pt idx="26">
                  <c:v>46.142261159783061</c:v>
                </c:pt>
                <c:pt idx="27">
                  <c:v>53.708802670004161</c:v>
                </c:pt>
                <c:pt idx="28">
                  <c:v>47.709428452231954</c:v>
                </c:pt>
                <c:pt idx="29">
                  <c:v>51.438464747601166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112-4EDE-80ED-824962059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496144"/>
        <c:axId val="557114640"/>
      </c:scatterChart>
      <c:valAx>
        <c:axId val="55749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7114640"/>
        <c:crosses val="autoZero"/>
        <c:crossBetween val="midCat"/>
      </c:valAx>
      <c:valAx>
        <c:axId val="55711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nextTo"/>
        <c:crossAx val="557496144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データ!$K$5:$K$34</c:f>
              <c:numCache>
                <c:formatCode>General</c:formatCode>
                <c:ptCount val="30"/>
                <c:pt idx="0">
                  <c:v>-21.372358620689642</c:v>
                </c:pt>
                <c:pt idx="1">
                  <c:v>-8.5447724137930958</c:v>
                </c:pt>
                <c:pt idx="2">
                  <c:v>-21.165462068965507</c:v>
                </c:pt>
                <c:pt idx="3">
                  <c:v>-19.579255172413781</c:v>
                </c:pt>
                <c:pt idx="4">
                  <c:v>-9.9930482758620531</c:v>
                </c:pt>
                <c:pt idx="5">
                  <c:v>-15.786151724137916</c:v>
                </c:pt>
                <c:pt idx="6">
                  <c:v>-18.958565517241368</c:v>
                </c:pt>
                <c:pt idx="7">
                  <c:v>-18.958565517241368</c:v>
                </c:pt>
                <c:pt idx="8">
                  <c:v>-14.751668965517233</c:v>
                </c:pt>
                <c:pt idx="9">
                  <c:v>-9.9930482758620531</c:v>
                </c:pt>
                <c:pt idx="10">
                  <c:v>-21.165462068965507</c:v>
                </c:pt>
                <c:pt idx="11">
                  <c:v>-14.751668965517233</c:v>
                </c:pt>
                <c:pt idx="12">
                  <c:v>-15.786151724137916</c:v>
                </c:pt>
                <c:pt idx="13">
                  <c:v>-21.165462068965507</c:v>
                </c:pt>
                <c:pt idx="14">
                  <c:v>-21.372358620689642</c:v>
                </c:pt>
                <c:pt idx="15">
                  <c:v>-21.372358620689642</c:v>
                </c:pt>
                <c:pt idx="16">
                  <c:v>-21.165462068965507</c:v>
                </c:pt>
                <c:pt idx="17">
                  <c:v>-21.165462068965507</c:v>
                </c:pt>
                <c:pt idx="18">
                  <c:v>-14.751668965517233</c:v>
                </c:pt>
                <c:pt idx="19">
                  <c:v>-21.372358620689642</c:v>
                </c:pt>
                <c:pt idx="20">
                  <c:v>-21.372358620689642</c:v>
                </c:pt>
                <c:pt idx="21">
                  <c:v>-8.5447724137930958</c:v>
                </c:pt>
                <c:pt idx="22">
                  <c:v>-19.579255172413781</c:v>
                </c:pt>
                <c:pt idx="23">
                  <c:v>-19.579255172413781</c:v>
                </c:pt>
                <c:pt idx="24">
                  <c:v>-9.9930482758620531</c:v>
                </c:pt>
                <c:pt idx="25">
                  <c:v>-18.958565517241368</c:v>
                </c:pt>
                <c:pt idx="26">
                  <c:v>-9.9930482758620531</c:v>
                </c:pt>
                <c:pt idx="27">
                  <c:v>-8.5447724137930958</c:v>
                </c:pt>
                <c:pt idx="28">
                  <c:v>-15.786151724137916</c:v>
                </c:pt>
                <c:pt idx="29">
                  <c:v>-21.165462068965507</c:v>
                </c:pt>
              </c:numCache>
            </c:numRef>
          </c:xVal>
          <c:yVal>
            <c:numRef>
              <c:f>データ!$L$5:$L$34</c:f>
              <c:numCache>
                <c:formatCode>General</c:formatCode>
                <c:ptCount val="30"/>
                <c:pt idx="0" formatCode="0.00_ ">
                  <c:v>50</c:v>
                </c:pt>
                <c:pt idx="1">
                  <c:v>54</c:v>
                </c:pt>
                <c:pt idx="2">
                  <c:v>52</c:v>
                </c:pt>
                <c:pt idx="3">
                  <c:v>51</c:v>
                </c:pt>
                <c:pt idx="4">
                  <c:v>44</c:v>
                </c:pt>
                <c:pt idx="5">
                  <c:v>49</c:v>
                </c:pt>
                <c:pt idx="6">
                  <c:v>52</c:v>
                </c:pt>
                <c:pt idx="7">
                  <c:v>53</c:v>
                </c:pt>
                <c:pt idx="8">
                  <c:v>51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47</c:v>
                </c:pt>
                <c:pt idx="13">
                  <c:v>53</c:v>
                </c:pt>
                <c:pt idx="14">
                  <c:v>51</c:v>
                </c:pt>
                <c:pt idx="15">
                  <c:v>52</c:v>
                </c:pt>
                <c:pt idx="16">
                  <c:v>54</c:v>
                </c:pt>
                <c:pt idx="17">
                  <c:v>52</c:v>
                </c:pt>
                <c:pt idx="18">
                  <c:v>54</c:v>
                </c:pt>
                <c:pt idx="19">
                  <c:v>47</c:v>
                </c:pt>
                <c:pt idx="20">
                  <c:v>50</c:v>
                </c:pt>
                <c:pt idx="21">
                  <c:v>53</c:v>
                </c:pt>
                <c:pt idx="22">
                  <c:v>49</c:v>
                </c:pt>
                <c:pt idx="23">
                  <c:v>48</c:v>
                </c:pt>
                <c:pt idx="24">
                  <c:v>47</c:v>
                </c:pt>
                <c:pt idx="25">
                  <c:v>54</c:v>
                </c:pt>
                <c:pt idx="26">
                  <c:v>45</c:v>
                </c:pt>
                <c:pt idx="27">
                  <c:v>55</c:v>
                </c:pt>
                <c:pt idx="28">
                  <c:v>48</c:v>
                </c:pt>
                <c:pt idx="29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88-4395-B23D-6CD44D03C9D2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データ!$K$5:$K$34</c:f>
              <c:numCache>
                <c:formatCode>General</c:formatCode>
                <c:ptCount val="30"/>
                <c:pt idx="0">
                  <c:v>-21.372358620689642</c:v>
                </c:pt>
                <c:pt idx="1">
                  <c:v>-8.5447724137930958</c:v>
                </c:pt>
                <c:pt idx="2">
                  <c:v>-21.165462068965507</c:v>
                </c:pt>
                <c:pt idx="3">
                  <c:v>-19.579255172413781</c:v>
                </c:pt>
                <c:pt idx="4">
                  <c:v>-9.9930482758620531</c:v>
                </c:pt>
                <c:pt idx="5">
                  <c:v>-15.786151724137916</c:v>
                </c:pt>
                <c:pt idx="6">
                  <c:v>-18.958565517241368</c:v>
                </c:pt>
                <c:pt idx="7">
                  <c:v>-18.958565517241368</c:v>
                </c:pt>
                <c:pt idx="8">
                  <c:v>-14.751668965517233</c:v>
                </c:pt>
                <c:pt idx="9">
                  <c:v>-9.9930482758620531</c:v>
                </c:pt>
                <c:pt idx="10">
                  <c:v>-21.165462068965507</c:v>
                </c:pt>
                <c:pt idx="11">
                  <c:v>-14.751668965517233</c:v>
                </c:pt>
                <c:pt idx="12">
                  <c:v>-15.786151724137916</c:v>
                </c:pt>
                <c:pt idx="13">
                  <c:v>-21.165462068965507</c:v>
                </c:pt>
                <c:pt idx="14">
                  <c:v>-21.372358620689642</c:v>
                </c:pt>
                <c:pt idx="15">
                  <c:v>-21.372358620689642</c:v>
                </c:pt>
                <c:pt idx="16">
                  <c:v>-21.165462068965507</c:v>
                </c:pt>
                <c:pt idx="17">
                  <c:v>-21.165462068965507</c:v>
                </c:pt>
                <c:pt idx="18">
                  <c:v>-14.751668965517233</c:v>
                </c:pt>
                <c:pt idx="19">
                  <c:v>-21.372358620689642</c:v>
                </c:pt>
                <c:pt idx="20">
                  <c:v>-21.372358620689642</c:v>
                </c:pt>
                <c:pt idx="21">
                  <c:v>-8.5447724137930958</c:v>
                </c:pt>
                <c:pt idx="22">
                  <c:v>-19.579255172413781</c:v>
                </c:pt>
                <c:pt idx="23">
                  <c:v>-19.579255172413781</c:v>
                </c:pt>
                <c:pt idx="24">
                  <c:v>-9.9930482758620531</c:v>
                </c:pt>
                <c:pt idx="25">
                  <c:v>-18.958565517241368</c:v>
                </c:pt>
                <c:pt idx="26">
                  <c:v>-9.9930482758620531</c:v>
                </c:pt>
                <c:pt idx="27">
                  <c:v>-8.5447724137930958</c:v>
                </c:pt>
                <c:pt idx="28">
                  <c:v>-15.786151724137916</c:v>
                </c:pt>
                <c:pt idx="29">
                  <c:v>-21.165462068965507</c:v>
                </c:pt>
              </c:numCache>
            </c:numRef>
          </c:xVal>
          <c:yVal>
            <c:numRef>
              <c:f>直交多項式による解析結果!$B$26:$B$55</c:f>
              <c:numCache>
                <c:formatCode>0.00</c:formatCode>
                <c:ptCount val="30"/>
                <c:pt idx="0">
                  <c:v>50.35753024614101</c:v>
                </c:pt>
                <c:pt idx="1">
                  <c:v>53.708802670004161</c:v>
                </c:pt>
                <c:pt idx="2">
                  <c:v>51.438464747601166</c:v>
                </c:pt>
                <c:pt idx="3">
                  <c:v>49.114518147684599</c:v>
                </c:pt>
                <c:pt idx="4">
                  <c:v>46.142261159783061</c:v>
                </c:pt>
                <c:pt idx="5">
                  <c:v>47.709428452231954</c:v>
                </c:pt>
                <c:pt idx="6">
                  <c:v>52.357321652065075</c:v>
                </c:pt>
                <c:pt idx="7">
                  <c:v>52.357321652065075</c:v>
                </c:pt>
                <c:pt idx="8">
                  <c:v>53.114100959532742</c:v>
                </c:pt>
                <c:pt idx="9">
                  <c:v>46.142261159783061</c:v>
                </c:pt>
                <c:pt idx="10">
                  <c:v>51.438464747601166</c:v>
                </c:pt>
                <c:pt idx="11">
                  <c:v>53.114100959532742</c:v>
                </c:pt>
                <c:pt idx="12">
                  <c:v>47.709428452231954</c:v>
                </c:pt>
                <c:pt idx="13">
                  <c:v>51.438464747601166</c:v>
                </c:pt>
                <c:pt idx="14">
                  <c:v>50.35753024614101</c:v>
                </c:pt>
                <c:pt idx="15">
                  <c:v>50.35753024614101</c:v>
                </c:pt>
                <c:pt idx="16">
                  <c:v>51.438464747601166</c:v>
                </c:pt>
                <c:pt idx="17">
                  <c:v>51.438464747601166</c:v>
                </c:pt>
                <c:pt idx="18">
                  <c:v>53.114100959532742</c:v>
                </c:pt>
                <c:pt idx="19">
                  <c:v>50.35753024614101</c:v>
                </c:pt>
                <c:pt idx="20">
                  <c:v>50.35753024614101</c:v>
                </c:pt>
                <c:pt idx="21">
                  <c:v>53.708802670004161</c:v>
                </c:pt>
                <c:pt idx="22">
                  <c:v>49.114518147684599</c:v>
                </c:pt>
                <c:pt idx="23">
                  <c:v>49.114518147684599</c:v>
                </c:pt>
                <c:pt idx="24">
                  <c:v>46.142261159783061</c:v>
                </c:pt>
                <c:pt idx="25">
                  <c:v>52.357321652065075</c:v>
                </c:pt>
                <c:pt idx="26">
                  <c:v>46.142261159783061</c:v>
                </c:pt>
                <c:pt idx="27">
                  <c:v>53.708802670004161</c:v>
                </c:pt>
                <c:pt idx="28">
                  <c:v>47.709428452231954</c:v>
                </c:pt>
                <c:pt idx="29">
                  <c:v>51.438464747601166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88-4395-B23D-6CD44D03C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496144"/>
        <c:axId val="557096752"/>
      </c:scatterChart>
      <c:valAx>
        <c:axId val="55749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7096752"/>
        <c:crosses val="autoZero"/>
        <c:crossBetween val="midCat"/>
      </c:valAx>
      <c:valAx>
        <c:axId val="55709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nextTo"/>
        <c:crossAx val="557496144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629920</xdr:colOff>
      <xdr:row>1</xdr:row>
      <xdr:rowOff>0</xdr:rowOff>
    </xdr:from>
    <xdr:to>
      <xdr:col>4</xdr:col>
      <xdr:colOff>640080</xdr:colOff>
      <xdr:row>3</xdr:row>
      <xdr:rowOff>10160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5469BDEA-5CFF-4A1C-9228-201B1966AAAB}"/>
            </a:ext>
          </a:extLst>
        </xdr:cNvPr>
        <xdr:cNvCxnSpPr/>
      </xdr:nvCxnSpPr>
      <xdr:spPr>
        <a:xfrm flipH="1">
          <a:off x="3982720" y="233680"/>
          <a:ext cx="1005840" cy="4775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243840</xdr:colOff>
      <xdr:row>0</xdr:row>
      <xdr:rowOff>182880</xdr:rowOff>
    </xdr:from>
    <xdr:to>
      <xdr:col>6</xdr:col>
      <xdr:colOff>314960</xdr:colOff>
      <xdr:row>3</xdr:row>
      <xdr:rowOff>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A2036CDC-26EF-4EB8-96CA-A5A3CD9AEB95}"/>
            </a:ext>
          </a:extLst>
        </xdr:cNvPr>
        <xdr:cNvCxnSpPr/>
      </xdr:nvCxnSpPr>
      <xdr:spPr>
        <a:xfrm>
          <a:off x="5303520" y="182880"/>
          <a:ext cx="701040" cy="5181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228600</xdr:colOff>
      <xdr:row>49</xdr:row>
      <xdr:rowOff>175260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C8B1653B-E80B-4890-8ECE-2B5516A3B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8780" y="4343400"/>
          <a:ext cx="22860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449580</xdr:colOff>
      <xdr:row>6</xdr:row>
      <xdr:rowOff>160020</xdr:rowOff>
    </xdr:from>
    <xdr:to>
      <xdr:col>7</xdr:col>
      <xdr:colOff>182880</xdr:colOff>
      <xdr:row>9</xdr:row>
      <xdr:rowOff>99060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415D93C3-6076-4887-9690-4CFEA6CA8703}"/>
            </a:ext>
          </a:extLst>
        </xdr:cNvPr>
        <xdr:cNvSpPr/>
      </xdr:nvSpPr>
      <xdr:spPr>
        <a:xfrm>
          <a:off x="2849880" y="1539240"/>
          <a:ext cx="2415540" cy="632460"/>
        </a:xfrm>
        <a:prstGeom prst="wedgeRectCallout">
          <a:avLst>
            <a:gd name="adj1" fmla="val -93562"/>
            <a:gd name="adj2" fmla="val -193558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Excel</a:t>
          </a:r>
          <a:r>
            <a:rPr kumimoji="1" lang="ja-JP" altLang="en-US" sz="1100">
              <a:solidFill>
                <a:srgbClr val="FF0000"/>
              </a:solidFill>
            </a:rPr>
            <a:t>の有効数字の綾で</a:t>
          </a:r>
          <a:r>
            <a:rPr kumimoji="1" lang="en-US" altLang="ja-JP" sz="1100">
              <a:solidFill>
                <a:srgbClr val="FF0000"/>
              </a:solidFill>
            </a:rPr>
            <a:t>0</a:t>
          </a:r>
          <a:r>
            <a:rPr kumimoji="1" lang="ja-JP" altLang="en-US" sz="1100">
              <a:solidFill>
                <a:srgbClr val="FF0000"/>
              </a:solidFill>
            </a:rPr>
            <a:t>にはなっていないが，</a:t>
          </a:r>
          <a:r>
            <a:rPr kumimoji="1" lang="en-US" altLang="ja-JP" sz="1100">
              <a:solidFill>
                <a:srgbClr val="FF0000"/>
              </a:solidFill>
            </a:rPr>
            <a:t>0</a:t>
          </a:r>
          <a:r>
            <a:rPr kumimoji="1" lang="ja-JP" altLang="en-US" sz="1100">
              <a:solidFill>
                <a:srgbClr val="FF0000"/>
              </a:solidFill>
            </a:rPr>
            <a:t>となっている．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3</xdr:row>
      <xdr:rowOff>160020</xdr:rowOff>
    </xdr:from>
    <xdr:ext cx="2864887" cy="487680"/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440180" y="861060"/>
          <a:ext cx="2864887" cy="487680"/>
        </a:xfrm>
        <a:prstGeom prst="wedgeRectCallout">
          <a:avLst>
            <a:gd name="adj1" fmla="val -4769"/>
            <a:gd name="adj2" fmla="val -77431"/>
          </a:avLst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kumimoji="1" lang="ja-JP" altLang="en-US" sz="1100" b="0" cap="none" spc="0">
              <a:ln>
                <a:noFill/>
              </a:ln>
              <a:solidFill>
                <a:schemeClr val="tx1"/>
              </a:solidFill>
              <a:effectLst/>
              <a:latin typeface="ＭＳ ゴシック" pitchFamily="49" charset="-128"/>
              <a:ea typeface="ＭＳ ゴシック" pitchFamily="49" charset="-128"/>
              <a:cs typeface="Times New Roman" pitchFamily="18" charset="0"/>
            </a:rPr>
            <a:t>太線内は分析ツールの共分散で求められる</a:t>
          </a:r>
          <a:endParaRPr kumimoji="1" lang="en-US" altLang="ja-JP" sz="1100" b="0" cap="none" spc="0">
            <a:ln>
              <a:noFill/>
            </a:ln>
            <a:solidFill>
              <a:schemeClr val="tx1"/>
            </a:solidFill>
            <a:effectLst/>
            <a:latin typeface="ＭＳ ゴシック" pitchFamily="49" charset="-128"/>
            <a:ea typeface="ＭＳ ゴシック" pitchFamily="49" charset="-128"/>
            <a:cs typeface="Times New Roman" pitchFamily="18" charset="0"/>
          </a:endParaRPr>
        </a:p>
        <a:p>
          <a:pPr algn="l"/>
          <a:r>
            <a:rPr kumimoji="1" lang="ja-JP" altLang="en-US" sz="1100" b="0" cap="none" spc="0">
              <a:ln>
                <a:noFill/>
              </a:ln>
              <a:solidFill>
                <a:schemeClr val="tx1"/>
              </a:solidFill>
              <a:effectLst/>
              <a:latin typeface="ＭＳ ゴシック" pitchFamily="49" charset="-128"/>
              <a:ea typeface="ＭＳ ゴシック" pitchFamily="49" charset="-128"/>
              <a:cs typeface="Times New Roman" pitchFamily="18" charset="0"/>
            </a:rPr>
            <a:t>それを</a:t>
          </a:r>
          <a:r>
            <a:rPr kumimoji="1" lang="en-US" altLang="ja-JP" sz="1100" b="0" i="1" cap="none" spc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ea typeface="ＭＳ ゴシック" pitchFamily="49" charset="-128"/>
              <a:cs typeface="Times New Roman" panose="02020603050405020304" pitchFamily="18" charset="0"/>
            </a:rPr>
            <a:t>n</a:t>
          </a:r>
          <a:r>
            <a:rPr kumimoji="1" lang="en-US" altLang="ja-JP" sz="1100" b="0" cap="none" spc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ea typeface="ＭＳ ゴシック" pitchFamily="49" charset="-128"/>
              <a:cs typeface="Times New Roman" panose="02020603050405020304" pitchFamily="18" charset="0"/>
            </a:rPr>
            <a:t>(=25)</a:t>
          </a:r>
          <a:r>
            <a:rPr kumimoji="1" lang="ja-JP" altLang="en-US" sz="1100" b="0" cap="none" spc="0">
              <a:ln>
                <a:noFill/>
              </a:ln>
              <a:solidFill>
                <a:schemeClr val="tx1"/>
              </a:solidFill>
              <a:effectLst/>
              <a:latin typeface="ＭＳ ゴシック" pitchFamily="49" charset="-128"/>
              <a:ea typeface="ＭＳ ゴシック" pitchFamily="49" charset="-128"/>
              <a:cs typeface="Times New Roman" pitchFamily="18" charset="0"/>
            </a:rPr>
            <a:t>倍する</a:t>
          </a:r>
        </a:p>
      </xdr:txBody>
    </xdr:sp>
    <xdr:clientData/>
  </xdr:oneCellAnchor>
  <xdr:oneCellAnchor>
    <xdr:from>
      <xdr:col>4</xdr:col>
      <xdr:colOff>297180</xdr:colOff>
      <xdr:row>0</xdr:row>
      <xdr:rowOff>205740</xdr:rowOff>
    </xdr:from>
    <xdr:ext cx="1595309" cy="459100"/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3848100" y="205740"/>
          <a:ext cx="1595309" cy="459100"/>
        </a:xfrm>
        <a:prstGeom prst="wedgeRectCallout">
          <a:avLst>
            <a:gd name="adj1" fmla="val -67247"/>
            <a:gd name="adj2" fmla="val -2113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kumimoji="1" lang="ja-JP" altLang="en-US" sz="1100" b="0" cap="none" spc="0">
              <a:ln>
                <a:noFill/>
              </a:ln>
              <a:solidFill>
                <a:schemeClr val="tx1"/>
              </a:solidFill>
              <a:effectLst/>
              <a:latin typeface="Times New Roman" pitchFamily="18" charset="0"/>
              <a:ea typeface="ＭＳ ゴシック" pitchFamily="49" charset="-128"/>
              <a:cs typeface="Times New Roman" pitchFamily="18" charset="0"/>
            </a:rPr>
            <a:t>空白のセルは対称行列</a:t>
          </a:r>
        </a:p>
        <a:p>
          <a:pPr algn="l"/>
          <a:r>
            <a:rPr kumimoji="1" lang="ja-JP" altLang="en-US" sz="1100" b="0" cap="none" spc="0">
              <a:ln>
                <a:noFill/>
              </a:ln>
              <a:solidFill>
                <a:schemeClr val="tx1"/>
              </a:solidFill>
              <a:effectLst/>
              <a:latin typeface="Times New Roman" pitchFamily="18" charset="0"/>
              <a:ea typeface="ＭＳ ゴシック" pitchFamily="49" charset="-128"/>
              <a:cs typeface="Times New Roman" pitchFamily="18" charset="0"/>
            </a:rPr>
            <a:t>となるように埋める</a:t>
          </a:r>
        </a:p>
      </xdr:txBody>
    </xdr:sp>
    <xdr:clientData/>
  </xdr:oneCellAnchor>
  <xdr:twoCellAnchor>
    <xdr:from>
      <xdr:col>0</xdr:col>
      <xdr:colOff>220980</xdr:colOff>
      <xdr:row>1</xdr:row>
      <xdr:rowOff>22860</xdr:rowOff>
    </xdr:from>
    <xdr:to>
      <xdr:col>0</xdr:col>
      <xdr:colOff>381000</xdr:colOff>
      <xdr:row>4</xdr:row>
      <xdr:rowOff>205740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220980" y="259080"/>
          <a:ext cx="160020" cy="8763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</xdr:col>
      <xdr:colOff>220980</xdr:colOff>
      <xdr:row>6</xdr:row>
      <xdr:rowOff>220980</xdr:rowOff>
    </xdr:from>
    <xdr:to>
      <xdr:col>4</xdr:col>
      <xdr:colOff>472440</xdr:colOff>
      <xdr:row>7</xdr:row>
      <xdr:rowOff>182880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2964180" y="1607820"/>
          <a:ext cx="251460" cy="1981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449580</xdr:colOff>
      <xdr:row>6</xdr:row>
      <xdr:rowOff>175260</xdr:rowOff>
    </xdr:from>
    <xdr:to>
      <xdr:col>8</xdr:col>
      <xdr:colOff>373380</xdr:colOff>
      <xdr:row>7</xdr:row>
      <xdr:rowOff>106680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5250180" y="1562100"/>
          <a:ext cx="609600" cy="1676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563881</xdr:colOff>
      <xdr:row>6</xdr:row>
      <xdr:rowOff>121920</xdr:rowOff>
    </xdr:from>
    <xdr:to>
      <xdr:col>0</xdr:col>
      <xdr:colOff>647701</xdr:colOff>
      <xdr:row>11</xdr:row>
      <xdr:rowOff>106680</xdr:rowOff>
    </xdr:to>
    <xdr:sp macro="" textlink="">
      <xdr:nvSpPr>
        <xdr:cNvPr id="8" name="左大かっこ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563881" y="1508760"/>
          <a:ext cx="83820" cy="1143000"/>
        </a:xfrm>
        <a:prstGeom prst="leftBracket">
          <a:avLst/>
        </a:prstGeom>
        <a:ln w="31750" cmpd="dbl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</xdr:col>
      <xdr:colOff>83819</xdr:colOff>
      <xdr:row>6</xdr:row>
      <xdr:rowOff>114300</xdr:rowOff>
    </xdr:from>
    <xdr:to>
      <xdr:col>4</xdr:col>
      <xdr:colOff>160019</xdr:colOff>
      <xdr:row>11</xdr:row>
      <xdr:rowOff>121920</xdr:rowOff>
    </xdr:to>
    <xdr:sp macro="" textlink="">
      <xdr:nvSpPr>
        <xdr:cNvPr id="9" name="左大かっこ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 flipH="1">
          <a:off x="3634739" y="1501140"/>
          <a:ext cx="76200" cy="1165860"/>
        </a:xfrm>
        <a:prstGeom prst="leftBracket">
          <a:avLst/>
        </a:prstGeom>
        <a:ln w="31750" cmpd="dbl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</xdr:col>
      <xdr:colOff>579120</xdr:colOff>
      <xdr:row>6</xdr:row>
      <xdr:rowOff>121920</xdr:rowOff>
    </xdr:from>
    <xdr:to>
      <xdr:col>4</xdr:col>
      <xdr:colOff>655319</xdr:colOff>
      <xdr:row>11</xdr:row>
      <xdr:rowOff>106680</xdr:rowOff>
    </xdr:to>
    <xdr:sp macro="" textlink="">
      <xdr:nvSpPr>
        <xdr:cNvPr id="10" name="左大かっこ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3322320" y="1508760"/>
          <a:ext cx="76199" cy="1143000"/>
        </a:xfrm>
        <a:prstGeom prst="leftBracket">
          <a:avLst/>
        </a:prstGeom>
        <a:ln w="31750" cmpd="dbl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182880</xdr:colOff>
      <xdr:row>6</xdr:row>
      <xdr:rowOff>106680</xdr:rowOff>
    </xdr:from>
    <xdr:to>
      <xdr:col>7</xdr:col>
      <xdr:colOff>259080</xdr:colOff>
      <xdr:row>11</xdr:row>
      <xdr:rowOff>114300</xdr:rowOff>
    </xdr:to>
    <xdr:sp macro="" textlink="">
      <xdr:nvSpPr>
        <xdr:cNvPr id="11" name="左大かっこ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 flipH="1">
          <a:off x="4983480" y="1493520"/>
          <a:ext cx="76200" cy="1165860"/>
        </a:xfrm>
        <a:prstGeom prst="leftBracket">
          <a:avLst/>
        </a:prstGeom>
        <a:ln w="31750" cmpd="dbl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312420</xdr:colOff>
      <xdr:row>12</xdr:row>
      <xdr:rowOff>68580</xdr:rowOff>
    </xdr:from>
    <xdr:to>
      <xdr:col>3</xdr:col>
      <xdr:colOff>152400</xdr:colOff>
      <xdr:row>17</xdr:row>
      <xdr:rowOff>99060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/>
      </xdr:nvCxnSpPr>
      <xdr:spPr>
        <a:xfrm flipH="1" flipV="1">
          <a:off x="998220" y="2842260"/>
          <a:ext cx="1363980" cy="1181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274320</xdr:colOff>
      <xdr:row>0</xdr:row>
      <xdr:rowOff>220980</xdr:rowOff>
    </xdr:from>
    <xdr:to>
      <xdr:col>15</xdr:col>
      <xdr:colOff>274320</xdr:colOff>
      <xdr:row>10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1B3E3C1-E93D-4C9B-A768-796D93272B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274320</xdr:colOff>
      <xdr:row>2</xdr:row>
      <xdr:rowOff>220980</xdr:rowOff>
    </xdr:from>
    <xdr:to>
      <xdr:col>16</xdr:col>
      <xdr:colOff>274321</xdr:colOff>
      <xdr:row>12</xdr:row>
      <xdr:rowOff>220980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B0E3FAE-FFBD-46E2-A9FF-AC5E36789E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381000</xdr:colOff>
      <xdr:row>23</xdr:row>
      <xdr:rowOff>91440</xdr:rowOff>
    </xdr:from>
    <xdr:to>
      <xdr:col>7</xdr:col>
      <xdr:colOff>114300</xdr:colOff>
      <xdr:row>27</xdr:row>
      <xdr:rowOff>205740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5D7EF581-0C62-44F9-98EE-2A8872CE782E}"/>
            </a:ext>
          </a:extLst>
        </xdr:cNvPr>
        <xdr:cNvSpPr/>
      </xdr:nvSpPr>
      <xdr:spPr>
        <a:xfrm>
          <a:off x="2392680" y="5394960"/>
          <a:ext cx="2415540" cy="1036320"/>
        </a:xfrm>
        <a:prstGeom prst="wedgeRectCallout">
          <a:avLst>
            <a:gd name="adj1" fmla="val -52868"/>
            <a:gd name="adj2" fmla="val -144081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X1</a:t>
          </a:r>
          <a:r>
            <a:rPr kumimoji="1" lang="ja-JP" altLang="en-US" sz="11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は有意であるが，</a:t>
          </a:r>
          <a:r>
            <a:rPr kumimoji="1" lang="en-US" altLang="ja-JP" sz="11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X2</a:t>
          </a:r>
          <a:r>
            <a:rPr kumimoji="1" lang="ja-JP" altLang="en-US" sz="11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は有意ではない</a:t>
          </a:r>
          <a:r>
            <a:rPr kumimoji="1" lang="en-US" altLang="ja-JP" sz="11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(25%</a:t>
          </a:r>
          <a:r>
            <a:rPr kumimoji="1" lang="ja-JP" altLang="en-US" sz="11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点に近い</a:t>
          </a:r>
          <a:r>
            <a:rPr kumimoji="1" lang="en-US" altLang="ja-JP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)</a:t>
          </a:r>
          <a:r>
            <a:rPr kumimoji="1" lang="ja-JP" altLang="en-US" sz="11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．よって，</a:t>
          </a:r>
          <a:r>
            <a:rPr kumimoji="1" lang="en-US" altLang="ja-JP" sz="11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X2</a:t>
          </a:r>
          <a:r>
            <a:rPr kumimoji="1" lang="ja-JP" altLang="en-US" sz="11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は説明変数から外しても構わない</a:t>
          </a:r>
          <a:r>
            <a:rPr kumimoji="1" lang="ja-JP" altLang="en-US" sz="1100">
              <a:solidFill>
                <a:srgbClr val="FF0000"/>
              </a:solidFill>
            </a:rPr>
            <a:t>．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　→　例題</a:t>
          </a:r>
          <a:r>
            <a:rPr kumimoji="1" lang="en-US" altLang="ja-JP" sz="1100">
              <a:solidFill>
                <a:srgbClr val="FF0000"/>
              </a:solidFill>
            </a:rPr>
            <a:t>2.1</a:t>
          </a:r>
          <a:r>
            <a:rPr kumimoji="1" lang="ja-JP" altLang="en-US" sz="1100">
              <a:solidFill>
                <a:srgbClr val="FF0000"/>
              </a:solidFill>
            </a:rPr>
            <a:t>と一致する．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91"/>
  <sheetViews>
    <sheetView showGridLines="0" topLeftCell="A4" zoomScale="75" zoomScaleNormal="75" workbookViewId="0">
      <selection activeCell="J5" sqref="J5:J34"/>
    </sheetView>
  </sheetViews>
  <sheetFormatPr defaultColWidth="9" defaultRowHeight="18" x14ac:dyDescent="0.45"/>
  <cols>
    <col min="1" max="1" width="8.796875" style="1"/>
    <col min="2" max="2" width="10.3984375" style="1" customWidth="1"/>
    <col min="3" max="3" width="10.09765625" style="1" customWidth="1"/>
    <col min="4" max="4" width="13" style="1" customWidth="1"/>
    <col min="5" max="5" width="9.296875" style="47" customWidth="1"/>
    <col min="6" max="6" width="8.19921875" style="47" customWidth="1"/>
    <col min="7" max="7" width="27.09765625" style="47" customWidth="1"/>
    <col min="8" max="8" width="10.8984375" style="1" customWidth="1"/>
    <col min="9" max="9" width="5.19921875" customWidth="1"/>
    <col min="10" max="10" width="9.5" style="1" customWidth="1"/>
    <col min="11" max="11" width="8.796875" style="1"/>
    <col min="12" max="12" width="9.296875" style="1" customWidth="1"/>
    <col min="14" max="16" width="8.796875" style="1"/>
  </cols>
  <sheetData>
    <row r="1" spans="1:16" x14ac:dyDescent="0.45">
      <c r="A1" s="2"/>
      <c r="B1" s="2"/>
      <c r="C1" s="2"/>
      <c r="D1" s="2"/>
      <c r="E1" s="2"/>
      <c r="F1" s="2"/>
      <c r="G1" s="63" t="s">
        <v>61</v>
      </c>
      <c r="H1" s="2"/>
    </row>
    <row r="2" spans="1:16" x14ac:dyDescent="0.45">
      <c r="A2" s="2"/>
      <c r="B2" s="52"/>
      <c r="C2" s="53"/>
      <c r="D2" s="2"/>
      <c r="E2" s="2"/>
      <c r="F2" s="2"/>
      <c r="G2" s="2"/>
      <c r="H2" s="2"/>
    </row>
    <row r="3" spans="1:16" x14ac:dyDescent="0.45">
      <c r="A3" s="66" t="s">
        <v>64</v>
      </c>
      <c r="B3" s="66" t="s">
        <v>65</v>
      </c>
      <c r="C3" s="70" t="s">
        <v>66</v>
      </c>
      <c r="D3" s="2"/>
      <c r="E3" s="2"/>
      <c r="G3" s="63"/>
      <c r="H3" s="2"/>
    </row>
    <row r="4" spans="1:16" x14ac:dyDescent="0.45">
      <c r="A4" s="3" t="s">
        <v>5</v>
      </c>
      <c r="B4" s="4" t="s">
        <v>0</v>
      </c>
      <c r="C4" s="4" t="s">
        <v>3</v>
      </c>
      <c r="D4" s="55" t="s">
        <v>54</v>
      </c>
      <c r="E4" s="55" t="s">
        <v>52</v>
      </c>
      <c r="F4" s="55" t="s">
        <v>53</v>
      </c>
      <c r="G4" s="55" t="s">
        <v>57</v>
      </c>
      <c r="H4"/>
      <c r="I4" s="3" t="s">
        <v>5</v>
      </c>
      <c r="J4" s="55" t="s">
        <v>55</v>
      </c>
      <c r="K4" s="55" t="s">
        <v>56</v>
      </c>
      <c r="L4" s="4" t="s">
        <v>67</v>
      </c>
      <c r="M4" s="36"/>
      <c r="P4"/>
    </row>
    <row r="5" spans="1:16" x14ac:dyDescent="0.45">
      <c r="A5" s="3">
        <v>1</v>
      </c>
      <c r="B5" s="3">
        <v>29</v>
      </c>
      <c r="C5" s="3">
        <v>50</v>
      </c>
      <c r="D5" s="54">
        <f t="shared" ref="D5:D34" si="0">B5-$B$36</f>
        <v>-0.39999999999999858</v>
      </c>
      <c r="E5" s="61">
        <f>D5^2</f>
        <v>0.15999999999999887</v>
      </c>
      <c r="F5" s="60">
        <f>D5*E5</f>
        <v>-6.3999999999999321E-2</v>
      </c>
      <c r="G5" s="61">
        <f t="shared" ref="G5:G34" si="1">D5^2-$F$36/$E$36*D5-$E$36^2</f>
        <v>-21.372358620689642</v>
      </c>
      <c r="H5"/>
      <c r="I5" s="3">
        <v>1</v>
      </c>
      <c r="J5" s="54">
        <v>-0.39999999999999858</v>
      </c>
      <c r="K5" s="54">
        <v>-21.372358620689642</v>
      </c>
      <c r="L5" s="5">
        <v>50</v>
      </c>
      <c r="M5" s="36"/>
      <c r="N5" s="47"/>
      <c r="O5" s="47"/>
      <c r="P5"/>
    </row>
    <row r="6" spans="1:16" x14ac:dyDescent="0.45">
      <c r="A6" s="3">
        <f>A5+1</f>
        <v>2</v>
      </c>
      <c r="B6" s="3">
        <v>33</v>
      </c>
      <c r="C6" s="3">
        <v>54</v>
      </c>
      <c r="D6" s="54">
        <f t="shared" si="0"/>
        <v>3.6000000000000014</v>
      </c>
      <c r="E6" s="61">
        <f t="shared" ref="E6:E34" si="2">D6^2</f>
        <v>12.96000000000001</v>
      </c>
      <c r="F6" s="60">
        <f t="shared" ref="F6:F34" si="3">D6*E6</f>
        <v>46.656000000000056</v>
      </c>
      <c r="G6" s="61">
        <f t="shared" si="1"/>
        <v>-8.5447724137930958</v>
      </c>
      <c r="H6"/>
      <c r="I6" s="3">
        <f>I5+1</f>
        <v>2</v>
      </c>
      <c r="J6" s="54">
        <v>3.6000000000000014</v>
      </c>
      <c r="K6" s="55">
        <v>-8.5447724137930958</v>
      </c>
      <c r="L6" s="4">
        <v>54</v>
      </c>
      <c r="M6" s="36"/>
      <c r="N6" s="47"/>
      <c r="O6" s="47"/>
      <c r="P6"/>
    </row>
    <row r="7" spans="1:16" x14ac:dyDescent="0.45">
      <c r="A7" s="3">
        <f t="shared" ref="A7:A34" si="4">A6+1</f>
        <v>3</v>
      </c>
      <c r="B7" s="3">
        <v>30</v>
      </c>
      <c r="C7" s="3">
        <v>52</v>
      </c>
      <c r="D7" s="54">
        <f t="shared" si="0"/>
        <v>0.60000000000000142</v>
      </c>
      <c r="E7" s="61">
        <f t="shared" si="2"/>
        <v>0.36000000000000171</v>
      </c>
      <c r="F7" s="60">
        <f t="shared" si="3"/>
        <v>0.21600000000000152</v>
      </c>
      <c r="G7" s="61">
        <f t="shared" si="1"/>
        <v>-21.165462068965507</v>
      </c>
      <c r="H7"/>
      <c r="I7" s="3">
        <f t="shared" ref="I7:I34" si="5">I6+1</f>
        <v>3</v>
      </c>
      <c r="J7" s="54">
        <v>0.60000000000000142</v>
      </c>
      <c r="K7" s="55">
        <v>-21.165462068965507</v>
      </c>
      <c r="L7" s="4">
        <v>52</v>
      </c>
      <c r="M7" s="36"/>
      <c r="N7" s="47"/>
      <c r="O7" s="47"/>
      <c r="P7"/>
    </row>
    <row r="8" spans="1:16" x14ac:dyDescent="0.45">
      <c r="A8" s="3">
        <f t="shared" si="4"/>
        <v>4</v>
      </c>
      <c r="B8" s="3">
        <v>28</v>
      </c>
      <c r="C8" s="3">
        <v>51</v>
      </c>
      <c r="D8" s="54">
        <f t="shared" si="0"/>
        <v>-1.3999999999999986</v>
      </c>
      <c r="E8" s="61">
        <f t="shared" si="2"/>
        <v>1.959999999999996</v>
      </c>
      <c r="F8" s="60">
        <f t="shared" si="3"/>
        <v>-2.7439999999999918</v>
      </c>
      <c r="G8" s="61">
        <f t="shared" si="1"/>
        <v>-19.579255172413781</v>
      </c>
      <c r="H8"/>
      <c r="I8" s="3">
        <f t="shared" si="5"/>
        <v>4</v>
      </c>
      <c r="J8" s="54">
        <v>-1.3999999999999986</v>
      </c>
      <c r="K8" s="55">
        <v>-19.579255172413781</v>
      </c>
      <c r="L8" s="4">
        <v>51</v>
      </c>
      <c r="M8" s="36"/>
      <c r="N8" s="47"/>
      <c r="O8" s="47"/>
      <c r="P8"/>
    </row>
    <row r="9" spans="1:16" x14ac:dyDescent="0.45">
      <c r="A9" s="3">
        <f t="shared" si="4"/>
        <v>5</v>
      </c>
      <c r="B9" s="3">
        <v>26</v>
      </c>
      <c r="C9" s="3">
        <v>44</v>
      </c>
      <c r="D9" s="54">
        <f t="shared" si="0"/>
        <v>-3.3999999999999986</v>
      </c>
      <c r="E9" s="61">
        <f t="shared" si="2"/>
        <v>11.55999999999999</v>
      </c>
      <c r="F9" s="60">
        <f t="shared" si="3"/>
        <v>-39.303999999999952</v>
      </c>
      <c r="G9" s="61">
        <f t="shared" si="1"/>
        <v>-9.9930482758620531</v>
      </c>
      <c r="H9"/>
      <c r="I9" s="3">
        <f t="shared" si="5"/>
        <v>5</v>
      </c>
      <c r="J9" s="54">
        <v>-3.3999999999999986</v>
      </c>
      <c r="K9" s="55">
        <v>-9.9930482758620531</v>
      </c>
      <c r="L9" s="4">
        <v>44</v>
      </c>
      <c r="M9" s="36"/>
      <c r="N9" s="47"/>
      <c r="O9" s="47"/>
      <c r="P9"/>
    </row>
    <row r="10" spans="1:16" x14ac:dyDescent="0.45">
      <c r="A10" s="3">
        <f t="shared" si="4"/>
        <v>6</v>
      </c>
      <c r="B10" s="3">
        <v>27</v>
      </c>
      <c r="C10" s="3">
        <v>49</v>
      </c>
      <c r="D10" s="54">
        <f t="shared" si="0"/>
        <v>-2.3999999999999986</v>
      </c>
      <c r="E10" s="61">
        <f t="shared" si="2"/>
        <v>5.7599999999999936</v>
      </c>
      <c r="F10" s="60">
        <f t="shared" si="3"/>
        <v>-13.823999999999977</v>
      </c>
      <c r="G10" s="61">
        <f t="shared" si="1"/>
        <v>-15.786151724137916</v>
      </c>
      <c r="H10"/>
      <c r="I10" s="3">
        <f t="shared" si="5"/>
        <v>6</v>
      </c>
      <c r="J10" s="54">
        <v>-2.3999999999999986</v>
      </c>
      <c r="K10" s="55">
        <v>-15.786151724137916</v>
      </c>
      <c r="L10" s="4">
        <v>49</v>
      </c>
      <c r="M10" s="36"/>
      <c r="N10" s="47"/>
      <c r="O10" s="47"/>
      <c r="P10"/>
    </row>
    <row r="11" spans="1:16" x14ac:dyDescent="0.45">
      <c r="A11" s="3">
        <f t="shared" si="4"/>
        <v>7</v>
      </c>
      <c r="B11" s="3">
        <v>31</v>
      </c>
      <c r="C11" s="3">
        <v>52</v>
      </c>
      <c r="D11" s="54">
        <f t="shared" si="0"/>
        <v>1.6000000000000014</v>
      </c>
      <c r="E11" s="61">
        <f t="shared" si="2"/>
        <v>2.5600000000000045</v>
      </c>
      <c r="F11" s="60">
        <f t="shared" si="3"/>
        <v>4.0960000000000107</v>
      </c>
      <c r="G11" s="61">
        <f t="shared" si="1"/>
        <v>-18.958565517241368</v>
      </c>
      <c r="H11"/>
      <c r="I11" s="3">
        <f t="shared" si="5"/>
        <v>7</v>
      </c>
      <c r="J11" s="54">
        <v>1.6000000000000014</v>
      </c>
      <c r="K11" s="55">
        <v>-18.958565517241368</v>
      </c>
      <c r="L11" s="4">
        <v>52</v>
      </c>
      <c r="M11" s="36"/>
      <c r="N11" s="47"/>
      <c r="O11" s="47"/>
      <c r="P11"/>
    </row>
    <row r="12" spans="1:16" x14ac:dyDescent="0.45">
      <c r="A12" s="3">
        <f t="shared" si="4"/>
        <v>8</v>
      </c>
      <c r="B12" s="3">
        <v>31</v>
      </c>
      <c r="C12" s="3">
        <v>53</v>
      </c>
      <c r="D12" s="54">
        <f t="shared" si="0"/>
        <v>1.6000000000000014</v>
      </c>
      <c r="E12" s="61">
        <f t="shared" si="2"/>
        <v>2.5600000000000045</v>
      </c>
      <c r="F12" s="60">
        <f t="shared" si="3"/>
        <v>4.0960000000000107</v>
      </c>
      <c r="G12" s="61">
        <f t="shared" si="1"/>
        <v>-18.958565517241368</v>
      </c>
      <c r="H12"/>
      <c r="I12" s="3">
        <f t="shared" si="5"/>
        <v>8</v>
      </c>
      <c r="J12" s="54">
        <v>1.6000000000000014</v>
      </c>
      <c r="K12" s="55">
        <v>-18.958565517241368</v>
      </c>
      <c r="L12" s="4">
        <v>53</v>
      </c>
      <c r="M12" s="36"/>
      <c r="N12" s="47"/>
      <c r="O12" s="47"/>
      <c r="P12"/>
    </row>
    <row r="13" spans="1:16" x14ac:dyDescent="0.45">
      <c r="A13" s="3">
        <f t="shared" si="4"/>
        <v>9</v>
      </c>
      <c r="B13" s="3">
        <v>32</v>
      </c>
      <c r="C13" s="3">
        <v>51</v>
      </c>
      <c r="D13" s="54">
        <f t="shared" si="0"/>
        <v>2.6000000000000014</v>
      </c>
      <c r="E13" s="61">
        <f t="shared" si="2"/>
        <v>6.7600000000000078</v>
      </c>
      <c r="F13" s="60">
        <f t="shared" si="3"/>
        <v>17.576000000000029</v>
      </c>
      <c r="G13" s="61">
        <f t="shared" si="1"/>
        <v>-14.751668965517233</v>
      </c>
      <c r="H13"/>
      <c r="I13" s="3">
        <f t="shared" si="5"/>
        <v>9</v>
      </c>
      <c r="J13" s="54">
        <v>2.6000000000000014</v>
      </c>
      <c r="K13" s="55">
        <v>-14.751668965517233</v>
      </c>
      <c r="L13" s="4">
        <v>51</v>
      </c>
      <c r="M13" s="36"/>
      <c r="N13" s="47"/>
      <c r="O13" s="47"/>
      <c r="P13"/>
    </row>
    <row r="14" spans="1:16" x14ac:dyDescent="0.45">
      <c r="A14" s="3">
        <f t="shared" si="4"/>
        <v>10</v>
      </c>
      <c r="B14" s="3">
        <v>26</v>
      </c>
      <c r="C14" s="3">
        <v>48</v>
      </c>
      <c r="D14" s="54">
        <f t="shared" si="0"/>
        <v>-3.3999999999999986</v>
      </c>
      <c r="E14" s="61">
        <f t="shared" si="2"/>
        <v>11.55999999999999</v>
      </c>
      <c r="F14" s="60">
        <f t="shared" si="3"/>
        <v>-39.303999999999952</v>
      </c>
      <c r="G14" s="61">
        <f t="shared" si="1"/>
        <v>-9.9930482758620531</v>
      </c>
      <c r="H14"/>
      <c r="I14" s="3">
        <f t="shared" si="5"/>
        <v>10</v>
      </c>
      <c r="J14" s="54">
        <v>-3.3999999999999986</v>
      </c>
      <c r="K14" s="55">
        <v>-9.9930482758620531</v>
      </c>
      <c r="L14" s="4">
        <v>48</v>
      </c>
      <c r="M14" s="36"/>
      <c r="N14" s="47"/>
      <c r="O14" s="47"/>
      <c r="P14"/>
    </row>
    <row r="15" spans="1:16" x14ac:dyDescent="0.45">
      <c r="A15" s="3">
        <f t="shared" si="4"/>
        <v>11</v>
      </c>
      <c r="B15" s="3">
        <v>30</v>
      </c>
      <c r="C15" s="3">
        <v>50</v>
      </c>
      <c r="D15" s="54">
        <f t="shared" si="0"/>
        <v>0.60000000000000142</v>
      </c>
      <c r="E15" s="61">
        <f t="shared" si="2"/>
        <v>0.36000000000000171</v>
      </c>
      <c r="F15" s="60">
        <f t="shared" si="3"/>
        <v>0.21600000000000152</v>
      </c>
      <c r="G15" s="61">
        <f t="shared" si="1"/>
        <v>-21.165462068965507</v>
      </c>
      <c r="H15"/>
      <c r="I15" s="3">
        <f t="shared" si="5"/>
        <v>11</v>
      </c>
      <c r="J15" s="54">
        <v>0.60000000000000142</v>
      </c>
      <c r="K15" s="55">
        <v>-21.165462068965507</v>
      </c>
      <c r="L15" s="4">
        <v>50</v>
      </c>
      <c r="M15" s="36"/>
      <c r="N15" s="47"/>
      <c r="O15" s="47"/>
      <c r="P15"/>
    </row>
    <row r="16" spans="1:16" x14ac:dyDescent="0.45">
      <c r="A16" s="3">
        <f t="shared" si="4"/>
        <v>12</v>
      </c>
      <c r="B16" s="3">
        <v>32</v>
      </c>
      <c r="C16" s="3">
        <v>52</v>
      </c>
      <c r="D16" s="54">
        <f t="shared" si="0"/>
        <v>2.6000000000000014</v>
      </c>
      <c r="E16" s="61">
        <f t="shared" si="2"/>
        <v>6.7600000000000078</v>
      </c>
      <c r="F16" s="60">
        <f t="shared" si="3"/>
        <v>17.576000000000029</v>
      </c>
      <c r="G16" s="61">
        <f t="shared" si="1"/>
        <v>-14.751668965517233</v>
      </c>
      <c r="H16"/>
      <c r="I16" s="3">
        <f t="shared" si="5"/>
        <v>12</v>
      </c>
      <c r="J16" s="54">
        <v>2.6000000000000014</v>
      </c>
      <c r="K16" s="55">
        <v>-14.751668965517233</v>
      </c>
      <c r="L16" s="4">
        <v>52</v>
      </c>
      <c r="M16" s="36"/>
      <c r="N16" s="47"/>
      <c r="O16" s="47"/>
      <c r="P16"/>
    </row>
    <row r="17" spans="1:16" x14ac:dyDescent="0.45">
      <c r="A17" s="3">
        <f t="shared" si="4"/>
        <v>13</v>
      </c>
      <c r="B17" s="3">
        <v>27</v>
      </c>
      <c r="C17" s="3">
        <v>47</v>
      </c>
      <c r="D17" s="54">
        <f t="shared" si="0"/>
        <v>-2.3999999999999986</v>
      </c>
      <c r="E17" s="61">
        <f t="shared" si="2"/>
        <v>5.7599999999999936</v>
      </c>
      <c r="F17" s="60">
        <f t="shared" si="3"/>
        <v>-13.823999999999977</v>
      </c>
      <c r="G17" s="61">
        <f t="shared" si="1"/>
        <v>-15.786151724137916</v>
      </c>
      <c r="H17"/>
      <c r="I17" s="3">
        <f t="shared" si="5"/>
        <v>13</v>
      </c>
      <c r="J17" s="54">
        <v>-2.3999999999999986</v>
      </c>
      <c r="K17" s="55">
        <v>-15.786151724137916</v>
      </c>
      <c r="L17" s="4">
        <v>47</v>
      </c>
      <c r="M17" s="36"/>
      <c r="N17" s="47"/>
      <c r="O17" s="47"/>
      <c r="P17"/>
    </row>
    <row r="18" spans="1:16" x14ac:dyDescent="0.45">
      <c r="A18" s="3">
        <f t="shared" si="4"/>
        <v>14</v>
      </c>
      <c r="B18" s="3">
        <v>30</v>
      </c>
      <c r="C18" s="3">
        <v>53</v>
      </c>
      <c r="D18" s="54">
        <f t="shared" si="0"/>
        <v>0.60000000000000142</v>
      </c>
      <c r="E18" s="61">
        <f t="shared" si="2"/>
        <v>0.36000000000000171</v>
      </c>
      <c r="F18" s="60">
        <f t="shared" si="3"/>
        <v>0.21600000000000152</v>
      </c>
      <c r="G18" s="61">
        <f t="shared" si="1"/>
        <v>-21.165462068965507</v>
      </c>
      <c r="H18"/>
      <c r="I18" s="3">
        <f t="shared" si="5"/>
        <v>14</v>
      </c>
      <c r="J18" s="54">
        <v>0.60000000000000142</v>
      </c>
      <c r="K18" s="55">
        <v>-21.165462068965507</v>
      </c>
      <c r="L18" s="4">
        <v>53</v>
      </c>
      <c r="M18" s="36"/>
      <c r="N18" s="47"/>
      <c r="O18" s="47"/>
      <c r="P18"/>
    </row>
    <row r="19" spans="1:16" x14ac:dyDescent="0.45">
      <c r="A19" s="3">
        <f t="shared" si="4"/>
        <v>15</v>
      </c>
      <c r="B19" s="3">
        <v>29</v>
      </c>
      <c r="C19" s="3">
        <v>51</v>
      </c>
      <c r="D19" s="54">
        <f t="shared" si="0"/>
        <v>-0.39999999999999858</v>
      </c>
      <c r="E19" s="61">
        <f t="shared" si="2"/>
        <v>0.15999999999999887</v>
      </c>
      <c r="F19" s="60">
        <f t="shared" si="3"/>
        <v>-6.3999999999999321E-2</v>
      </c>
      <c r="G19" s="61">
        <f t="shared" si="1"/>
        <v>-21.372358620689642</v>
      </c>
      <c r="H19"/>
      <c r="I19" s="3">
        <f t="shared" si="5"/>
        <v>15</v>
      </c>
      <c r="J19" s="54">
        <v>-0.39999999999999858</v>
      </c>
      <c r="K19" s="55">
        <v>-21.372358620689642</v>
      </c>
      <c r="L19" s="4">
        <v>51</v>
      </c>
      <c r="M19" s="36"/>
      <c r="N19" s="47"/>
      <c r="O19" s="47"/>
      <c r="P19"/>
    </row>
    <row r="20" spans="1:16" x14ac:dyDescent="0.45">
      <c r="A20" s="3">
        <f t="shared" si="4"/>
        <v>16</v>
      </c>
      <c r="B20" s="3">
        <v>29</v>
      </c>
      <c r="C20" s="3">
        <v>52</v>
      </c>
      <c r="D20" s="54">
        <f t="shared" si="0"/>
        <v>-0.39999999999999858</v>
      </c>
      <c r="E20" s="61">
        <f t="shared" si="2"/>
        <v>0.15999999999999887</v>
      </c>
      <c r="F20" s="60">
        <f t="shared" si="3"/>
        <v>-6.3999999999999321E-2</v>
      </c>
      <c r="G20" s="61">
        <f t="shared" si="1"/>
        <v>-21.372358620689642</v>
      </c>
      <c r="H20"/>
      <c r="I20" s="3">
        <f t="shared" si="5"/>
        <v>16</v>
      </c>
      <c r="J20" s="54">
        <v>-0.39999999999999858</v>
      </c>
      <c r="K20" s="55">
        <v>-21.372358620689642</v>
      </c>
      <c r="L20" s="4">
        <v>52</v>
      </c>
      <c r="M20" s="36"/>
      <c r="N20" s="47"/>
      <c r="O20" s="47"/>
      <c r="P20"/>
    </row>
    <row r="21" spans="1:16" x14ac:dyDescent="0.45">
      <c r="A21" s="3">
        <f t="shared" si="4"/>
        <v>17</v>
      </c>
      <c r="B21" s="3">
        <v>30</v>
      </c>
      <c r="C21" s="3">
        <v>54</v>
      </c>
      <c r="D21" s="54">
        <f t="shared" si="0"/>
        <v>0.60000000000000142</v>
      </c>
      <c r="E21" s="61">
        <f t="shared" si="2"/>
        <v>0.36000000000000171</v>
      </c>
      <c r="F21" s="60">
        <f t="shared" si="3"/>
        <v>0.21600000000000152</v>
      </c>
      <c r="G21" s="61">
        <f t="shared" si="1"/>
        <v>-21.165462068965507</v>
      </c>
      <c r="H21"/>
      <c r="I21" s="3">
        <f t="shared" si="5"/>
        <v>17</v>
      </c>
      <c r="J21" s="54">
        <v>0.60000000000000142</v>
      </c>
      <c r="K21" s="55">
        <v>-21.165462068965507</v>
      </c>
      <c r="L21" s="4">
        <v>54</v>
      </c>
      <c r="M21" s="36"/>
      <c r="N21" s="47"/>
      <c r="O21" s="47"/>
      <c r="P21"/>
    </row>
    <row r="22" spans="1:16" x14ac:dyDescent="0.45">
      <c r="A22" s="3">
        <f t="shared" si="4"/>
        <v>18</v>
      </c>
      <c r="B22" s="3">
        <v>30</v>
      </c>
      <c r="C22" s="3">
        <v>52</v>
      </c>
      <c r="D22" s="54">
        <f t="shared" si="0"/>
        <v>0.60000000000000142</v>
      </c>
      <c r="E22" s="61">
        <f t="shared" si="2"/>
        <v>0.36000000000000171</v>
      </c>
      <c r="F22" s="60">
        <f t="shared" si="3"/>
        <v>0.21600000000000152</v>
      </c>
      <c r="G22" s="61">
        <f t="shared" si="1"/>
        <v>-21.165462068965507</v>
      </c>
      <c r="H22"/>
      <c r="I22" s="3">
        <f t="shared" si="5"/>
        <v>18</v>
      </c>
      <c r="J22" s="54">
        <v>0.60000000000000142</v>
      </c>
      <c r="K22" s="55">
        <v>-21.165462068965507</v>
      </c>
      <c r="L22" s="4">
        <v>52</v>
      </c>
      <c r="M22" s="36"/>
      <c r="N22" s="47"/>
      <c r="O22" s="47"/>
      <c r="P22"/>
    </row>
    <row r="23" spans="1:16" x14ac:dyDescent="0.45">
      <c r="A23" s="3">
        <f t="shared" si="4"/>
        <v>19</v>
      </c>
      <c r="B23" s="3">
        <v>32</v>
      </c>
      <c r="C23" s="3">
        <v>54</v>
      </c>
      <c r="D23" s="54">
        <f t="shared" si="0"/>
        <v>2.6000000000000014</v>
      </c>
      <c r="E23" s="61">
        <f t="shared" si="2"/>
        <v>6.7600000000000078</v>
      </c>
      <c r="F23" s="60">
        <f t="shared" si="3"/>
        <v>17.576000000000029</v>
      </c>
      <c r="G23" s="61">
        <f t="shared" si="1"/>
        <v>-14.751668965517233</v>
      </c>
      <c r="H23"/>
      <c r="I23" s="3">
        <f t="shared" si="5"/>
        <v>19</v>
      </c>
      <c r="J23" s="54">
        <v>2.6000000000000014</v>
      </c>
      <c r="K23" s="55">
        <v>-14.751668965517233</v>
      </c>
      <c r="L23" s="4">
        <v>54</v>
      </c>
      <c r="M23" s="36"/>
      <c r="N23" s="47"/>
      <c r="O23" s="47"/>
      <c r="P23"/>
    </row>
    <row r="24" spans="1:16" x14ac:dyDescent="0.45">
      <c r="A24" s="3">
        <f t="shared" si="4"/>
        <v>20</v>
      </c>
      <c r="B24" s="3">
        <v>29</v>
      </c>
      <c r="C24" s="3">
        <v>47</v>
      </c>
      <c r="D24" s="54">
        <f t="shared" si="0"/>
        <v>-0.39999999999999858</v>
      </c>
      <c r="E24" s="61">
        <f t="shared" si="2"/>
        <v>0.15999999999999887</v>
      </c>
      <c r="F24" s="60">
        <f t="shared" si="3"/>
        <v>-6.3999999999999321E-2</v>
      </c>
      <c r="G24" s="61">
        <f t="shared" si="1"/>
        <v>-21.372358620689642</v>
      </c>
      <c r="H24"/>
      <c r="I24" s="3">
        <f t="shared" si="5"/>
        <v>20</v>
      </c>
      <c r="J24" s="54">
        <v>-0.39999999999999858</v>
      </c>
      <c r="K24" s="55">
        <v>-21.372358620689642</v>
      </c>
      <c r="L24" s="4">
        <v>47</v>
      </c>
      <c r="M24" s="36"/>
      <c r="N24" s="47"/>
      <c r="O24" s="47"/>
      <c r="P24"/>
    </row>
    <row r="25" spans="1:16" x14ac:dyDescent="0.45">
      <c r="A25" s="3">
        <f t="shared" si="4"/>
        <v>21</v>
      </c>
      <c r="B25" s="3">
        <v>29</v>
      </c>
      <c r="C25" s="3">
        <v>50</v>
      </c>
      <c r="D25" s="54">
        <f t="shared" si="0"/>
        <v>-0.39999999999999858</v>
      </c>
      <c r="E25" s="61">
        <f t="shared" si="2"/>
        <v>0.15999999999999887</v>
      </c>
      <c r="F25" s="60">
        <f t="shared" si="3"/>
        <v>-6.3999999999999321E-2</v>
      </c>
      <c r="G25" s="61">
        <f t="shared" si="1"/>
        <v>-21.372358620689642</v>
      </c>
      <c r="H25"/>
      <c r="I25" s="3">
        <f t="shared" si="5"/>
        <v>21</v>
      </c>
      <c r="J25" s="54">
        <v>-0.39999999999999858</v>
      </c>
      <c r="K25" s="55">
        <v>-21.372358620689642</v>
      </c>
      <c r="L25" s="4">
        <v>50</v>
      </c>
      <c r="M25" s="36"/>
      <c r="N25" s="47"/>
      <c r="O25" s="47"/>
      <c r="P25"/>
    </row>
    <row r="26" spans="1:16" x14ac:dyDescent="0.45">
      <c r="A26" s="3">
        <f t="shared" si="4"/>
        <v>22</v>
      </c>
      <c r="B26" s="3">
        <v>33</v>
      </c>
      <c r="C26" s="3">
        <v>53</v>
      </c>
      <c r="D26" s="54">
        <f t="shared" si="0"/>
        <v>3.6000000000000014</v>
      </c>
      <c r="E26" s="61">
        <f t="shared" si="2"/>
        <v>12.96000000000001</v>
      </c>
      <c r="F26" s="60">
        <f t="shared" si="3"/>
        <v>46.656000000000056</v>
      </c>
      <c r="G26" s="61">
        <f t="shared" si="1"/>
        <v>-8.5447724137930958</v>
      </c>
      <c r="H26"/>
      <c r="I26" s="3">
        <f t="shared" si="5"/>
        <v>22</v>
      </c>
      <c r="J26" s="54">
        <v>3.6000000000000014</v>
      </c>
      <c r="K26" s="55">
        <v>-8.5447724137930958</v>
      </c>
      <c r="L26" s="4">
        <v>53</v>
      </c>
      <c r="M26" s="36"/>
      <c r="N26" s="47"/>
      <c r="O26" s="47"/>
      <c r="P26"/>
    </row>
    <row r="27" spans="1:16" x14ac:dyDescent="0.45">
      <c r="A27" s="3">
        <f t="shared" si="4"/>
        <v>23</v>
      </c>
      <c r="B27" s="3">
        <v>28</v>
      </c>
      <c r="C27" s="3">
        <v>49</v>
      </c>
      <c r="D27" s="54">
        <f t="shared" si="0"/>
        <v>-1.3999999999999986</v>
      </c>
      <c r="E27" s="61">
        <f t="shared" si="2"/>
        <v>1.959999999999996</v>
      </c>
      <c r="F27" s="60">
        <f t="shared" si="3"/>
        <v>-2.7439999999999918</v>
      </c>
      <c r="G27" s="61">
        <f t="shared" si="1"/>
        <v>-19.579255172413781</v>
      </c>
      <c r="H27"/>
      <c r="I27" s="3">
        <f t="shared" si="5"/>
        <v>23</v>
      </c>
      <c r="J27" s="54">
        <v>-1.3999999999999986</v>
      </c>
      <c r="K27" s="55">
        <v>-19.579255172413781</v>
      </c>
      <c r="L27" s="4">
        <v>49</v>
      </c>
      <c r="M27" s="36"/>
      <c r="N27" s="47"/>
      <c r="O27" s="47"/>
      <c r="P27"/>
    </row>
    <row r="28" spans="1:16" x14ac:dyDescent="0.45">
      <c r="A28" s="3">
        <f t="shared" si="4"/>
        <v>24</v>
      </c>
      <c r="B28" s="3">
        <v>28</v>
      </c>
      <c r="C28" s="3">
        <v>48</v>
      </c>
      <c r="D28" s="54">
        <f t="shared" si="0"/>
        <v>-1.3999999999999986</v>
      </c>
      <c r="E28" s="61">
        <f t="shared" si="2"/>
        <v>1.959999999999996</v>
      </c>
      <c r="F28" s="60">
        <f t="shared" si="3"/>
        <v>-2.7439999999999918</v>
      </c>
      <c r="G28" s="61">
        <f t="shared" si="1"/>
        <v>-19.579255172413781</v>
      </c>
      <c r="H28"/>
      <c r="I28" s="3">
        <f t="shared" si="5"/>
        <v>24</v>
      </c>
      <c r="J28" s="54">
        <v>-1.3999999999999986</v>
      </c>
      <c r="K28" s="55">
        <v>-19.579255172413781</v>
      </c>
      <c r="L28" s="4">
        <v>48</v>
      </c>
      <c r="M28" s="36"/>
      <c r="N28" s="47"/>
      <c r="O28" s="47"/>
      <c r="P28"/>
    </row>
    <row r="29" spans="1:16" x14ac:dyDescent="0.45">
      <c r="A29" s="3">
        <f t="shared" si="4"/>
        <v>25</v>
      </c>
      <c r="B29" s="3">
        <v>26</v>
      </c>
      <c r="C29" s="3">
        <v>47</v>
      </c>
      <c r="D29" s="54">
        <f t="shared" si="0"/>
        <v>-3.3999999999999986</v>
      </c>
      <c r="E29" s="61">
        <f t="shared" si="2"/>
        <v>11.55999999999999</v>
      </c>
      <c r="F29" s="60">
        <f t="shared" si="3"/>
        <v>-39.303999999999952</v>
      </c>
      <c r="G29" s="61">
        <f t="shared" si="1"/>
        <v>-9.9930482758620531</v>
      </c>
      <c r="H29"/>
      <c r="I29" s="3">
        <f t="shared" si="5"/>
        <v>25</v>
      </c>
      <c r="J29" s="54">
        <v>-3.3999999999999986</v>
      </c>
      <c r="K29" s="55">
        <v>-9.9930482758620531</v>
      </c>
      <c r="L29" s="4">
        <v>47</v>
      </c>
      <c r="M29" s="36"/>
      <c r="N29" s="47"/>
      <c r="O29" s="47"/>
      <c r="P29"/>
    </row>
    <row r="30" spans="1:16" x14ac:dyDescent="0.45">
      <c r="A30" s="3">
        <f t="shared" si="4"/>
        <v>26</v>
      </c>
      <c r="B30" s="3">
        <v>31</v>
      </c>
      <c r="C30" s="3">
        <v>54</v>
      </c>
      <c r="D30" s="54">
        <f t="shared" si="0"/>
        <v>1.6000000000000014</v>
      </c>
      <c r="E30" s="61">
        <f t="shared" si="2"/>
        <v>2.5600000000000045</v>
      </c>
      <c r="F30" s="60">
        <f t="shared" si="3"/>
        <v>4.0960000000000107</v>
      </c>
      <c r="G30" s="61">
        <f t="shared" si="1"/>
        <v>-18.958565517241368</v>
      </c>
      <c r="H30"/>
      <c r="I30" s="3">
        <f t="shared" si="5"/>
        <v>26</v>
      </c>
      <c r="J30" s="54">
        <v>1.6000000000000014</v>
      </c>
      <c r="K30" s="55">
        <v>-18.958565517241368</v>
      </c>
      <c r="L30" s="4">
        <v>54</v>
      </c>
      <c r="M30" s="36"/>
      <c r="N30" s="47"/>
      <c r="O30" s="47"/>
      <c r="P30"/>
    </row>
    <row r="31" spans="1:16" x14ac:dyDescent="0.45">
      <c r="A31" s="3">
        <f t="shared" si="4"/>
        <v>27</v>
      </c>
      <c r="B31" s="3">
        <v>26</v>
      </c>
      <c r="C31" s="3">
        <v>45</v>
      </c>
      <c r="D31" s="54">
        <f t="shared" si="0"/>
        <v>-3.3999999999999986</v>
      </c>
      <c r="E31" s="61">
        <f t="shared" si="2"/>
        <v>11.55999999999999</v>
      </c>
      <c r="F31" s="60">
        <f t="shared" si="3"/>
        <v>-39.303999999999952</v>
      </c>
      <c r="G31" s="61">
        <f t="shared" si="1"/>
        <v>-9.9930482758620531</v>
      </c>
      <c r="H31"/>
      <c r="I31" s="3">
        <f t="shared" si="5"/>
        <v>27</v>
      </c>
      <c r="J31" s="54">
        <v>-3.3999999999999986</v>
      </c>
      <c r="K31" s="55">
        <v>-9.9930482758620531</v>
      </c>
      <c r="L31" s="4">
        <v>45</v>
      </c>
      <c r="M31" s="36"/>
      <c r="N31" s="47"/>
      <c r="O31" s="47"/>
      <c r="P31"/>
    </row>
    <row r="32" spans="1:16" x14ac:dyDescent="0.45">
      <c r="A32" s="3">
        <f t="shared" si="4"/>
        <v>28</v>
      </c>
      <c r="B32" s="3">
        <v>33</v>
      </c>
      <c r="C32" s="3">
        <v>55</v>
      </c>
      <c r="D32" s="54">
        <f t="shared" si="0"/>
        <v>3.6000000000000014</v>
      </c>
      <c r="E32" s="61">
        <f t="shared" si="2"/>
        <v>12.96000000000001</v>
      </c>
      <c r="F32" s="60">
        <f t="shared" si="3"/>
        <v>46.656000000000056</v>
      </c>
      <c r="G32" s="61">
        <f t="shared" si="1"/>
        <v>-8.5447724137930958</v>
      </c>
      <c r="H32"/>
      <c r="I32" s="3">
        <f t="shared" si="5"/>
        <v>28</v>
      </c>
      <c r="J32" s="54">
        <v>3.6000000000000014</v>
      </c>
      <c r="K32" s="55">
        <v>-8.5447724137930958</v>
      </c>
      <c r="L32" s="4">
        <v>55</v>
      </c>
      <c r="M32" s="36"/>
      <c r="N32" s="47"/>
      <c r="O32" s="47"/>
      <c r="P32"/>
    </row>
    <row r="33" spans="1:16" x14ac:dyDescent="0.45">
      <c r="A33" s="3">
        <f t="shared" si="4"/>
        <v>29</v>
      </c>
      <c r="B33" s="3">
        <v>27</v>
      </c>
      <c r="C33" s="3">
        <v>48</v>
      </c>
      <c r="D33" s="54">
        <f t="shared" si="0"/>
        <v>-2.3999999999999986</v>
      </c>
      <c r="E33" s="61">
        <f t="shared" si="2"/>
        <v>5.7599999999999936</v>
      </c>
      <c r="F33" s="60">
        <f t="shared" si="3"/>
        <v>-13.823999999999977</v>
      </c>
      <c r="G33" s="61">
        <f t="shared" si="1"/>
        <v>-15.786151724137916</v>
      </c>
      <c r="H33"/>
      <c r="I33" s="3">
        <f t="shared" si="5"/>
        <v>29</v>
      </c>
      <c r="J33" s="54">
        <v>-2.3999999999999986</v>
      </c>
      <c r="K33" s="55">
        <v>-15.786151724137916</v>
      </c>
      <c r="L33" s="4">
        <v>48</v>
      </c>
      <c r="M33" s="36"/>
      <c r="N33" s="47"/>
      <c r="O33" s="47"/>
      <c r="P33"/>
    </row>
    <row r="34" spans="1:16" x14ac:dyDescent="0.45">
      <c r="A34" s="3">
        <f t="shared" si="4"/>
        <v>30</v>
      </c>
      <c r="B34" s="3">
        <v>30</v>
      </c>
      <c r="C34" s="3">
        <v>48</v>
      </c>
      <c r="D34" s="54">
        <f t="shared" si="0"/>
        <v>0.60000000000000142</v>
      </c>
      <c r="E34" s="61">
        <f t="shared" si="2"/>
        <v>0.36000000000000171</v>
      </c>
      <c r="F34" s="60">
        <f t="shared" si="3"/>
        <v>0.21600000000000152</v>
      </c>
      <c r="G34" s="61">
        <f t="shared" si="1"/>
        <v>-21.165462068965507</v>
      </c>
      <c r="H34"/>
      <c r="I34" s="3">
        <f t="shared" si="5"/>
        <v>30</v>
      </c>
      <c r="J34" s="54">
        <v>0.60000000000000142</v>
      </c>
      <c r="K34" s="55">
        <v>-21.165462068965507</v>
      </c>
      <c r="L34" s="4">
        <v>48</v>
      </c>
      <c r="M34" s="36"/>
      <c r="N34" s="47"/>
      <c r="O34" s="47"/>
      <c r="P34"/>
    </row>
    <row r="35" spans="1:16" x14ac:dyDescent="0.45">
      <c r="D35"/>
      <c r="E35"/>
      <c r="F35"/>
      <c r="G35"/>
      <c r="H35"/>
      <c r="J35"/>
      <c r="K35"/>
      <c r="L35"/>
      <c r="N35" s="47"/>
      <c r="O35" s="47"/>
      <c r="P35"/>
    </row>
    <row r="36" spans="1:16" x14ac:dyDescent="0.45">
      <c r="B36" s="1">
        <f t="shared" ref="B36:L36" si="6">AVERAGE(B5:B34)</f>
        <v>29.4</v>
      </c>
      <c r="C36" s="47">
        <f t="shared" si="6"/>
        <v>50.43333333333333</v>
      </c>
      <c r="D36" s="47">
        <f t="shared" si="6"/>
        <v>1.4210854715202005E-15</v>
      </c>
      <c r="E36" s="47">
        <f t="shared" si="6"/>
        <v>4.6399999999999988</v>
      </c>
      <c r="F36" s="47">
        <f t="shared" si="6"/>
        <v>-3.1999999999980829E-2</v>
      </c>
      <c r="G36" s="47">
        <f t="shared" si="6"/>
        <v>-16.889599999999987</v>
      </c>
      <c r="H36" s="47" t="e">
        <f t="shared" si="6"/>
        <v>#DIV/0!</v>
      </c>
      <c r="I36" s="47">
        <f t="shared" si="6"/>
        <v>15.5</v>
      </c>
      <c r="J36" s="47">
        <f t="shared" si="6"/>
        <v>1.4210854715202005E-15</v>
      </c>
      <c r="K36" s="47">
        <f t="shared" si="6"/>
        <v>-16.889599999999987</v>
      </c>
      <c r="L36" s="47">
        <f t="shared" si="6"/>
        <v>50.43333333333333</v>
      </c>
      <c r="N36"/>
      <c r="O36"/>
      <c r="P36"/>
    </row>
    <row r="37" spans="1:16" x14ac:dyDescent="0.45">
      <c r="D37"/>
      <c r="E37"/>
      <c r="F37"/>
      <c r="G37"/>
      <c r="H37"/>
      <c r="J37"/>
      <c r="K37"/>
      <c r="L37"/>
      <c r="N37"/>
      <c r="O37"/>
      <c r="P37"/>
    </row>
    <row r="38" spans="1:16" x14ac:dyDescent="0.45">
      <c r="D38"/>
      <c r="E38"/>
      <c r="F38"/>
      <c r="G38"/>
      <c r="H38"/>
      <c r="J38"/>
      <c r="K38"/>
      <c r="L38"/>
      <c r="N38"/>
      <c r="O38"/>
      <c r="P38"/>
    </row>
    <row r="39" spans="1:16" x14ac:dyDescent="0.45">
      <c r="D39"/>
      <c r="E39"/>
      <c r="F39"/>
      <c r="G39"/>
      <c r="H39"/>
      <c r="J39"/>
      <c r="K39"/>
      <c r="L39"/>
      <c r="N39"/>
      <c r="O39"/>
      <c r="P39"/>
    </row>
    <row r="40" spans="1:16" x14ac:dyDescent="0.45">
      <c r="D40"/>
      <c r="E40"/>
      <c r="F40"/>
      <c r="G40"/>
      <c r="H40"/>
      <c r="J40"/>
      <c r="K40"/>
      <c r="L40"/>
      <c r="N40"/>
      <c r="O40"/>
      <c r="P40"/>
    </row>
    <row r="41" spans="1:16" x14ac:dyDescent="0.45">
      <c r="D41"/>
      <c r="E41"/>
      <c r="F41"/>
      <c r="G41"/>
      <c r="H41"/>
      <c r="J41"/>
      <c r="K41"/>
      <c r="L41"/>
      <c r="N41"/>
      <c r="O41"/>
      <c r="P41"/>
    </row>
    <row r="42" spans="1:16" x14ac:dyDescent="0.45">
      <c r="D42"/>
      <c r="E42"/>
      <c r="F42"/>
      <c r="G42"/>
      <c r="H42"/>
      <c r="J42"/>
      <c r="K42"/>
      <c r="L42"/>
      <c r="N42"/>
      <c r="O42"/>
      <c r="P42"/>
    </row>
    <row r="43" spans="1:16" x14ac:dyDescent="0.45">
      <c r="D43"/>
      <c r="E43"/>
      <c r="F43"/>
      <c r="G43"/>
      <c r="H43"/>
      <c r="J43"/>
      <c r="K43"/>
      <c r="L43"/>
      <c r="N43"/>
      <c r="O43"/>
      <c r="P43"/>
    </row>
    <row r="44" spans="1:16" x14ac:dyDescent="0.45">
      <c r="D44"/>
      <c r="E44"/>
      <c r="F44"/>
      <c r="G44"/>
      <c r="H44"/>
      <c r="J44"/>
      <c r="K44"/>
      <c r="L44"/>
      <c r="N44"/>
      <c r="O44"/>
      <c r="P44"/>
    </row>
    <row r="45" spans="1:16" x14ac:dyDescent="0.45">
      <c r="D45"/>
      <c r="E45"/>
      <c r="F45"/>
      <c r="G45"/>
      <c r="H45"/>
      <c r="J45"/>
      <c r="K45"/>
      <c r="L45"/>
      <c r="N45"/>
      <c r="O45"/>
      <c r="P45"/>
    </row>
    <row r="46" spans="1:16" x14ac:dyDescent="0.45">
      <c r="D46"/>
      <c r="E46"/>
      <c r="F46"/>
      <c r="G46"/>
      <c r="H46"/>
      <c r="J46"/>
      <c r="K46"/>
      <c r="L46"/>
      <c r="N46"/>
      <c r="O46"/>
      <c r="P46"/>
    </row>
    <row r="47" spans="1:16" x14ac:dyDescent="0.45">
      <c r="D47"/>
      <c r="E47"/>
      <c r="F47"/>
      <c r="G47"/>
      <c r="H47"/>
      <c r="J47"/>
      <c r="K47"/>
      <c r="L47"/>
      <c r="N47"/>
      <c r="O47"/>
      <c r="P47"/>
    </row>
    <row r="48" spans="1:16" x14ac:dyDescent="0.45">
      <c r="D48"/>
      <c r="E48"/>
      <c r="F48"/>
      <c r="G48"/>
      <c r="H48"/>
      <c r="J48"/>
      <c r="K48"/>
      <c r="L48"/>
      <c r="N48"/>
      <c r="O48"/>
      <c r="P48"/>
    </row>
    <row r="49" spans="1:16" x14ac:dyDescent="0.45">
      <c r="C49" s="69" t="s">
        <v>62</v>
      </c>
      <c r="D49"/>
      <c r="E49"/>
      <c r="F49"/>
      <c r="G49"/>
      <c r="H49"/>
      <c r="J49"/>
      <c r="K49"/>
      <c r="L49"/>
      <c r="N49"/>
      <c r="O49"/>
      <c r="P49"/>
    </row>
    <row r="50" spans="1:16" x14ac:dyDescent="0.45">
      <c r="C50" s="68" t="s">
        <v>63</v>
      </c>
      <c r="D50"/>
      <c r="E50"/>
      <c r="F50"/>
      <c r="G50"/>
      <c r="H50"/>
      <c r="J50"/>
      <c r="K50"/>
      <c r="L50"/>
      <c r="N50"/>
      <c r="O50"/>
      <c r="P50"/>
    </row>
    <row r="51" spans="1:16" x14ac:dyDescent="0.45">
      <c r="C51" s="69"/>
      <c r="D51"/>
      <c r="E51"/>
      <c r="F51"/>
      <c r="G51"/>
      <c r="H51"/>
      <c r="J51"/>
      <c r="K51"/>
      <c r="L51"/>
      <c r="N51"/>
      <c r="O51"/>
      <c r="P51"/>
    </row>
    <row r="52" spans="1:16" x14ac:dyDescent="0.45">
      <c r="C52" s="67"/>
      <c r="D52"/>
      <c r="E52"/>
      <c r="F52"/>
      <c r="G52"/>
      <c r="H52"/>
      <c r="J52"/>
      <c r="K52"/>
      <c r="L52"/>
      <c r="N52"/>
      <c r="O52"/>
      <c r="P52"/>
    </row>
    <row r="53" spans="1:16" x14ac:dyDescent="0.45">
      <c r="C53" s="67"/>
      <c r="D53"/>
      <c r="E53"/>
      <c r="F53"/>
      <c r="G53"/>
      <c r="H53"/>
      <c r="J53"/>
      <c r="K53"/>
      <c r="L53"/>
      <c r="N53"/>
      <c r="O53"/>
      <c r="P53"/>
    </row>
    <row r="54" spans="1:16" x14ac:dyDescent="0.45">
      <c r="C54" s="67"/>
      <c r="D54"/>
      <c r="E54"/>
      <c r="F54"/>
      <c r="G54"/>
      <c r="H54"/>
      <c r="J54"/>
      <c r="K54"/>
      <c r="L54"/>
      <c r="N54"/>
      <c r="O54"/>
      <c r="P54"/>
    </row>
    <row r="55" spans="1:16" x14ac:dyDescent="0.45">
      <c r="C55" s="67"/>
      <c r="D55"/>
      <c r="E55"/>
      <c r="F55"/>
      <c r="G55"/>
      <c r="H55"/>
      <c r="J55"/>
      <c r="K55"/>
      <c r="L55"/>
      <c r="N55"/>
      <c r="O55"/>
      <c r="P55"/>
    </row>
    <row r="56" spans="1:16" x14ac:dyDescent="0.45">
      <c r="C56" s="67"/>
      <c r="D56"/>
      <c r="E56"/>
      <c r="F56"/>
      <c r="G56"/>
      <c r="H56"/>
      <c r="J56"/>
      <c r="K56"/>
      <c r="L56"/>
      <c r="N56"/>
      <c r="O56"/>
      <c r="P56"/>
    </row>
    <row r="57" spans="1:16" x14ac:dyDescent="0.45">
      <c r="C57" s="67"/>
      <c r="D57"/>
      <c r="E57"/>
      <c r="F57"/>
      <c r="G57"/>
      <c r="H57"/>
      <c r="J57"/>
      <c r="K57"/>
      <c r="L57"/>
      <c r="N57"/>
      <c r="O57"/>
      <c r="P57"/>
    </row>
    <row r="58" spans="1:16" x14ac:dyDescent="0.45">
      <c r="C58" s="67"/>
      <c r="D58"/>
      <c r="E58"/>
      <c r="F58"/>
      <c r="G58"/>
      <c r="H58"/>
      <c r="J58"/>
      <c r="K58"/>
      <c r="L58"/>
      <c r="N58"/>
      <c r="O58"/>
      <c r="P58"/>
    </row>
    <row r="59" spans="1:16" x14ac:dyDescent="0.45">
      <c r="C59" s="67"/>
      <c r="D59"/>
      <c r="E59"/>
      <c r="F59"/>
      <c r="G59"/>
      <c r="H59"/>
      <c r="J59"/>
      <c r="K59"/>
      <c r="L59"/>
      <c r="N59"/>
      <c r="O59"/>
      <c r="P59"/>
    </row>
    <row r="60" spans="1:16" x14ac:dyDescent="0.45">
      <c r="A60" s="2"/>
      <c r="B60" s="2"/>
      <c r="C60" s="2"/>
      <c r="D60" s="2"/>
      <c r="E60" s="2"/>
      <c r="F60" s="2"/>
      <c r="G60" s="2"/>
      <c r="H60" s="2"/>
      <c r="N60"/>
      <c r="O60"/>
      <c r="P60"/>
    </row>
    <row r="61" spans="1:16" x14ac:dyDescent="0.45">
      <c r="A61" s="2"/>
      <c r="B61" s="2"/>
      <c r="C61" s="2"/>
      <c r="D61" s="2"/>
      <c r="E61" s="59"/>
      <c r="F61" s="59"/>
      <c r="G61" s="59"/>
      <c r="H61" s="59"/>
      <c r="I61" s="59"/>
      <c r="J61" s="59"/>
      <c r="K61" s="59"/>
      <c r="L61" s="59"/>
      <c r="M61" s="59"/>
      <c r="P61" s="67"/>
    </row>
    <row r="62" spans="1:16" x14ac:dyDescent="0.45">
      <c r="A62" s="2"/>
      <c r="B62" s="2"/>
      <c r="D62" s="2"/>
      <c r="E62" s="2"/>
      <c r="F62" s="2"/>
      <c r="G62" s="2"/>
      <c r="H62" s="2"/>
      <c r="P62" s="67"/>
    </row>
    <row r="63" spans="1:16" x14ac:dyDescent="0.45">
      <c r="A63" s="2"/>
      <c r="B63" s="2"/>
      <c r="C63" s="2"/>
      <c r="D63" s="2"/>
      <c r="E63" s="2"/>
      <c r="F63" s="2"/>
      <c r="G63" s="2"/>
      <c r="H63" s="2"/>
      <c r="P63" s="67"/>
    </row>
    <row r="64" spans="1:16" x14ac:dyDescent="0.45">
      <c r="E64" s="1"/>
      <c r="F64"/>
      <c r="G64" s="1"/>
      <c r="I64" s="1"/>
      <c r="J64"/>
      <c r="K64"/>
      <c r="L64"/>
      <c r="P64" s="67"/>
    </row>
    <row r="65" spans="4:16" x14ac:dyDescent="0.45">
      <c r="E65" s="1"/>
      <c r="F65"/>
      <c r="G65" s="1"/>
      <c r="I65" s="1"/>
      <c r="J65"/>
      <c r="K65"/>
      <c r="L65"/>
      <c r="N65"/>
      <c r="O65"/>
      <c r="P65" s="67"/>
    </row>
    <row r="66" spans="4:16" x14ac:dyDescent="0.45">
      <c r="E66" s="1"/>
      <c r="F66"/>
      <c r="G66" s="1"/>
      <c r="I66" s="1"/>
      <c r="J66"/>
      <c r="K66"/>
      <c r="L66"/>
      <c r="N66"/>
      <c r="O66"/>
      <c r="P66" s="67"/>
    </row>
    <row r="67" spans="4:16" x14ac:dyDescent="0.45">
      <c r="E67" s="1"/>
      <c r="F67"/>
      <c r="G67" s="1"/>
      <c r="I67" s="1"/>
      <c r="J67"/>
      <c r="K67"/>
      <c r="L67"/>
      <c r="N67"/>
      <c r="O67"/>
      <c r="P67" s="67"/>
    </row>
    <row r="68" spans="4:16" x14ac:dyDescent="0.45">
      <c r="E68" s="1"/>
      <c r="F68"/>
      <c r="G68" s="1"/>
      <c r="I68" s="1"/>
      <c r="J68"/>
      <c r="K68"/>
      <c r="L68"/>
      <c r="N68"/>
      <c r="O68"/>
      <c r="P68" s="67"/>
    </row>
    <row r="69" spans="4:16" x14ac:dyDescent="0.45">
      <c r="E69" s="1"/>
      <c r="F69"/>
      <c r="G69" s="1"/>
      <c r="I69" s="1"/>
      <c r="J69"/>
      <c r="K69"/>
      <c r="L69"/>
      <c r="N69"/>
      <c r="O69"/>
      <c r="P69"/>
    </row>
    <row r="70" spans="4:16" x14ac:dyDescent="0.45">
      <c r="E70" s="1"/>
      <c r="F70"/>
      <c r="G70" s="1"/>
      <c r="I70" s="1"/>
      <c r="J70"/>
      <c r="K70"/>
      <c r="L70"/>
      <c r="N70"/>
      <c r="O70"/>
      <c r="P70"/>
    </row>
    <row r="71" spans="4:16" x14ac:dyDescent="0.45">
      <c r="E71" s="1"/>
      <c r="F71"/>
      <c r="G71" s="1"/>
      <c r="I71" s="1"/>
      <c r="J71"/>
      <c r="K71"/>
      <c r="L71"/>
      <c r="N71"/>
      <c r="O71"/>
      <c r="P71"/>
    </row>
    <row r="72" spans="4:16" x14ac:dyDescent="0.45">
      <c r="E72" s="1"/>
      <c r="F72"/>
      <c r="G72" s="1"/>
      <c r="I72" s="1"/>
      <c r="J72"/>
      <c r="K72"/>
      <c r="L72"/>
      <c r="N72"/>
      <c r="O72"/>
      <c r="P72"/>
    </row>
    <row r="73" spans="4:16" x14ac:dyDescent="0.45">
      <c r="E73" s="1"/>
      <c r="F73"/>
      <c r="G73" s="1"/>
      <c r="I73" s="1"/>
      <c r="J73"/>
      <c r="K73"/>
      <c r="L73"/>
      <c r="N73"/>
      <c r="O73"/>
      <c r="P73"/>
    </row>
    <row r="74" spans="4:16" x14ac:dyDescent="0.45">
      <c r="E74" s="1"/>
      <c r="F74"/>
      <c r="G74" s="1"/>
      <c r="I74" s="1"/>
      <c r="J74"/>
      <c r="K74"/>
      <c r="L74"/>
      <c r="N74"/>
      <c r="O74"/>
      <c r="P74"/>
    </row>
    <row r="75" spans="4:16" x14ac:dyDescent="0.45">
      <c r="E75" s="1"/>
      <c r="F75"/>
      <c r="G75" s="1"/>
      <c r="I75" s="1"/>
      <c r="J75"/>
      <c r="K75"/>
      <c r="L75"/>
      <c r="N75"/>
      <c r="O75"/>
      <c r="P75"/>
    </row>
    <row r="76" spans="4:16" x14ac:dyDescent="0.45">
      <c r="E76" s="1"/>
      <c r="F76"/>
      <c r="G76" s="1"/>
      <c r="I76" s="1"/>
      <c r="J76"/>
      <c r="K76"/>
      <c r="L76"/>
      <c r="N76"/>
      <c r="O76"/>
      <c r="P76"/>
    </row>
    <row r="77" spans="4:16" x14ac:dyDescent="0.45">
      <c r="E77" s="1"/>
      <c r="F77"/>
      <c r="G77" s="1"/>
      <c r="I77" s="1"/>
      <c r="J77"/>
      <c r="K77"/>
      <c r="L77"/>
      <c r="N77"/>
      <c r="O77"/>
      <c r="P77"/>
    </row>
    <row r="78" spans="4:16" x14ac:dyDescent="0.45">
      <c r="E78" s="1"/>
      <c r="F78"/>
      <c r="G78" s="1"/>
      <c r="I78" s="1"/>
      <c r="J78"/>
      <c r="K78"/>
      <c r="L78"/>
      <c r="N78"/>
      <c r="O78"/>
      <c r="P78"/>
    </row>
    <row r="79" spans="4:16" x14ac:dyDescent="0.45">
      <c r="E79" s="1"/>
      <c r="F79"/>
      <c r="G79" s="1"/>
      <c r="I79" s="1"/>
      <c r="J79"/>
      <c r="K79"/>
      <c r="L79"/>
      <c r="N79"/>
      <c r="O79"/>
      <c r="P79"/>
    </row>
    <row r="80" spans="4:16" x14ac:dyDescent="0.45">
      <c r="D80"/>
      <c r="E80"/>
      <c r="F80"/>
      <c r="G80"/>
      <c r="H80"/>
      <c r="J80"/>
      <c r="K80"/>
      <c r="L80"/>
      <c r="N80"/>
      <c r="O80"/>
      <c r="P80"/>
    </row>
    <row r="81" spans="4:16" x14ac:dyDescent="0.45">
      <c r="D81"/>
      <c r="E81"/>
      <c r="F81"/>
      <c r="G81"/>
      <c r="H81"/>
      <c r="J81"/>
      <c r="K81"/>
      <c r="L81"/>
      <c r="N81"/>
      <c r="O81"/>
      <c r="P81"/>
    </row>
    <row r="82" spans="4:16" x14ac:dyDescent="0.45">
      <c r="D82"/>
      <c r="E82"/>
      <c r="F82"/>
      <c r="G82"/>
      <c r="H82"/>
      <c r="J82"/>
      <c r="K82"/>
      <c r="L82"/>
      <c r="N82"/>
      <c r="O82"/>
      <c r="P82"/>
    </row>
    <row r="83" spans="4:16" x14ac:dyDescent="0.45">
      <c r="D83"/>
      <c r="E83"/>
      <c r="F83"/>
      <c r="G83"/>
      <c r="H83"/>
      <c r="J83"/>
      <c r="K83"/>
      <c r="L83"/>
      <c r="N83"/>
      <c r="O83"/>
      <c r="P83"/>
    </row>
    <row r="84" spans="4:16" x14ac:dyDescent="0.45">
      <c r="D84"/>
      <c r="E84"/>
      <c r="F84"/>
      <c r="G84"/>
      <c r="H84"/>
      <c r="J84"/>
      <c r="K84"/>
      <c r="L84"/>
      <c r="N84"/>
      <c r="O84"/>
      <c r="P84"/>
    </row>
    <row r="85" spans="4:16" x14ac:dyDescent="0.45">
      <c r="D85"/>
      <c r="E85"/>
      <c r="F85"/>
      <c r="G85"/>
      <c r="H85"/>
      <c r="J85"/>
      <c r="K85"/>
      <c r="L85"/>
      <c r="N85"/>
      <c r="O85"/>
      <c r="P85"/>
    </row>
    <row r="86" spans="4:16" x14ac:dyDescent="0.45">
      <c r="D86"/>
      <c r="E86"/>
      <c r="F86"/>
      <c r="G86"/>
      <c r="H86"/>
      <c r="J86"/>
      <c r="K86"/>
      <c r="L86"/>
      <c r="N86"/>
      <c r="O86"/>
      <c r="P86"/>
    </row>
    <row r="87" spans="4:16" x14ac:dyDescent="0.45">
      <c r="D87"/>
      <c r="E87"/>
      <c r="F87"/>
      <c r="G87"/>
      <c r="H87"/>
      <c r="J87"/>
      <c r="K87"/>
      <c r="L87"/>
      <c r="N87"/>
      <c r="O87"/>
      <c r="P87"/>
    </row>
    <row r="88" spans="4:16" x14ac:dyDescent="0.45">
      <c r="D88"/>
      <c r="E88"/>
      <c r="F88"/>
      <c r="G88"/>
      <c r="H88"/>
      <c r="J88"/>
      <c r="K88"/>
      <c r="L88"/>
      <c r="N88"/>
      <c r="O88"/>
      <c r="P88"/>
    </row>
    <row r="89" spans="4:16" x14ac:dyDescent="0.45">
      <c r="D89"/>
      <c r="E89"/>
      <c r="F89"/>
      <c r="G89"/>
      <c r="H89"/>
      <c r="J89"/>
      <c r="K89"/>
      <c r="L89"/>
      <c r="N89"/>
      <c r="O89"/>
      <c r="P89"/>
    </row>
    <row r="90" spans="4:16" x14ac:dyDescent="0.45">
      <c r="D90"/>
      <c r="E90"/>
      <c r="F90"/>
      <c r="G90"/>
      <c r="H90"/>
      <c r="J90"/>
      <c r="K90"/>
      <c r="L90"/>
      <c r="N90"/>
      <c r="O90"/>
      <c r="P90"/>
    </row>
    <row r="91" spans="4:16" x14ac:dyDescent="0.45">
      <c r="N91"/>
      <c r="O91"/>
      <c r="P91"/>
    </row>
  </sheetData>
  <phoneticPr fontId="8"/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A4DFB-9CA3-4562-8D51-ADAEFB1301BE}">
  <dimension ref="A1:D7"/>
  <sheetViews>
    <sheetView workbookViewId="0">
      <selection activeCell="J6" sqref="J6"/>
    </sheetView>
  </sheetViews>
  <sheetFormatPr defaultRowHeight="18" x14ac:dyDescent="0.45"/>
  <cols>
    <col min="2" max="2" width="13.8984375" bestFit="1" customWidth="1"/>
  </cols>
  <sheetData>
    <row r="1" spans="1:4" x14ac:dyDescent="0.45">
      <c r="A1" s="71"/>
      <c r="B1" s="71" t="s">
        <v>58</v>
      </c>
      <c r="C1" s="71" t="s">
        <v>59</v>
      </c>
      <c r="D1" s="71" t="s">
        <v>3</v>
      </c>
    </row>
    <row r="2" spans="1:4" x14ac:dyDescent="0.45">
      <c r="A2" s="72" t="s">
        <v>58</v>
      </c>
      <c r="B2" s="72">
        <v>1</v>
      </c>
      <c r="C2" s="72"/>
      <c r="D2" s="72"/>
    </row>
    <row r="3" spans="1:4" x14ac:dyDescent="0.45">
      <c r="A3" s="72" t="s">
        <v>59</v>
      </c>
      <c r="B3" s="87">
        <v>-5.2841823223146409E-16</v>
      </c>
      <c r="C3" s="72">
        <v>1</v>
      </c>
      <c r="D3" s="72"/>
    </row>
    <row r="4" spans="1:4" x14ac:dyDescent="0.45">
      <c r="A4" s="72" t="s">
        <v>3</v>
      </c>
      <c r="B4" s="72">
        <v>0.83708951193458481</v>
      </c>
      <c r="C4" s="72">
        <v>-0.13469180378386897</v>
      </c>
      <c r="D4" s="72">
        <v>1</v>
      </c>
    </row>
    <row r="5" spans="1:4" ht="18.600000000000001" thickBot="1" x14ac:dyDescent="0.5"/>
    <row r="6" spans="1:4" x14ac:dyDescent="0.45">
      <c r="A6" s="62"/>
      <c r="B6" s="62" t="s">
        <v>68</v>
      </c>
    </row>
    <row r="7" spans="1:4" ht="18.600000000000001" thickBot="1" x14ac:dyDescent="0.5">
      <c r="A7" s="13" t="s">
        <v>68</v>
      </c>
      <c r="B7" s="13">
        <f>VARP(データ!$B$5:$B$34)</f>
        <v>4.6399999999999988</v>
      </c>
    </row>
  </sheetData>
  <phoneticPr fontId="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9"/>
  <sheetViews>
    <sheetView showGridLines="0" topLeftCell="A4" workbookViewId="0">
      <selection activeCell="L14" sqref="L14"/>
    </sheetView>
  </sheetViews>
  <sheetFormatPr defaultColWidth="9" defaultRowHeight="18" x14ac:dyDescent="0.45"/>
  <cols>
    <col min="3" max="3" width="11" customWidth="1"/>
    <col min="4" max="4" width="11.3984375" customWidth="1"/>
    <col min="5" max="5" width="11.09765625" customWidth="1"/>
    <col min="6" max="6" width="10" customWidth="1"/>
    <col min="7" max="7" width="11.69921875" bestFit="1" customWidth="1"/>
    <col min="11" max="11" width="9" customWidth="1"/>
    <col min="12" max="12" width="9.296875" customWidth="1"/>
    <col min="13" max="13" width="2.19921875" customWidth="1"/>
    <col min="14" max="14" width="3.69921875" customWidth="1"/>
    <col min="15" max="15" width="12.19921875" customWidth="1"/>
  </cols>
  <sheetData>
    <row r="1" spans="1:14" x14ac:dyDescent="0.45">
      <c r="A1" s="42" t="s">
        <v>38</v>
      </c>
      <c r="B1" s="43" t="s">
        <v>36</v>
      </c>
      <c r="C1" s="38" t="s">
        <v>1</v>
      </c>
      <c r="D1" s="27" t="s">
        <v>2</v>
      </c>
      <c r="H1" s="57" t="s">
        <v>49</v>
      </c>
      <c r="I1" s="33">
        <f>SQRT(2.55849753694581)</f>
        <v>1.5995304113851072</v>
      </c>
      <c r="M1" s="6"/>
      <c r="N1" s="14"/>
    </row>
    <row r="2" spans="1:14" x14ac:dyDescent="0.45">
      <c r="B2" s="39" t="s">
        <v>1</v>
      </c>
      <c r="C2" s="33">
        <f>4.64*30</f>
        <v>139.19999999999999</v>
      </c>
      <c r="D2" s="76"/>
      <c r="H2" s="24" t="s">
        <v>50</v>
      </c>
      <c r="I2" s="34">
        <f>TINV(0.05,I3-2)</f>
        <v>2.0484071417952445</v>
      </c>
      <c r="M2" s="6"/>
      <c r="N2" s="14"/>
    </row>
    <row r="3" spans="1:14" x14ac:dyDescent="0.45">
      <c r="B3" s="26" t="s">
        <v>2</v>
      </c>
      <c r="C3" s="33"/>
      <c r="D3" s="33"/>
      <c r="H3" s="25" t="s">
        <v>35</v>
      </c>
      <c r="I3" s="35">
        <v>30</v>
      </c>
      <c r="M3" s="6"/>
    </row>
    <row r="6" spans="1:14" x14ac:dyDescent="0.45">
      <c r="A6" s="103" t="s">
        <v>39</v>
      </c>
      <c r="B6" s="104"/>
    </row>
    <row r="7" spans="1:14" ht="18.600000000000001" thickBot="1" x14ac:dyDescent="0.5">
      <c r="B7" s="37" t="s">
        <v>37</v>
      </c>
      <c r="C7" s="38" t="s">
        <v>1</v>
      </c>
      <c r="D7" s="27" t="s">
        <v>2</v>
      </c>
      <c r="E7" s="19"/>
      <c r="F7" s="49" t="s">
        <v>45</v>
      </c>
      <c r="G7" s="19"/>
      <c r="J7" s="100" t="s">
        <v>46</v>
      </c>
      <c r="K7" s="101"/>
      <c r="L7" s="8"/>
      <c r="M7" s="48"/>
      <c r="N7" s="48"/>
    </row>
    <row r="8" spans="1:14" x14ac:dyDescent="0.45">
      <c r="B8" s="39" t="s">
        <v>1</v>
      </c>
      <c r="C8" s="29">
        <f>1/C2</f>
        <v>7.1839080459770123E-3</v>
      </c>
      <c r="D8" s="30"/>
      <c r="F8" s="64">
        <f>C8*B12</f>
        <v>-2.8735632183907946E-3</v>
      </c>
      <c r="G8" s="51"/>
      <c r="J8" s="45">
        <f>F8*F13*(I3-1)</f>
        <v>3.3333333333333097E-2</v>
      </c>
      <c r="K8" s="6"/>
      <c r="L8" s="8"/>
    </row>
    <row r="9" spans="1:14" ht="18.600000000000001" thickBot="1" x14ac:dyDescent="0.5">
      <c r="B9" s="26" t="s">
        <v>2</v>
      </c>
      <c r="C9" s="31"/>
      <c r="D9" s="32"/>
      <c r="F9" s="50"/>
      <c r="G9" s="6"/>
      <c r="H9" s="6"/>
      <c r="I9" s="6"/>
      <c r="J9" s="20"/>
      <c r="K9" s="8"/>
      <c r="L9" s="8"/>
    </row>
    <row r="10" spans="1:14" x14ac:dyDescent="0.45">
      <c r="F10" s="6"/>
      <c r="G10" s="6"/>
      <c r="H10" s="6"/>
      <c r="I10" s="6"/>
      <c r="J10" s="20"/>
      <c r="K10" s="8"/>
      <c r="L10" s="8"/>
    </row>
    <row r="11" spans="1:14" x14ac:dyDescent="0.45">
      <c r="B11" s="40" t="s">
        <v>44</v>
      </c>
      <c r="C11" s="111" t="s">
        <v>48</v>
      </c>
      <c r="D11" s="112"/>
      <c r="F11" s="109" t="s">
        <v>47</v>
      </c>
      <c r="G11" s="110"/>
      <c r="H11" s="6"/>
      <c r="I11" s="6"/>
      <c r="J11" s="20"/>
      <c r="K11" s="8"/>
      <c r="L11" s="8"/>
    </row>
    <row r="12" spans="1:14" x14ac:dyDescent="0.45">
      <c r="B12" s="41">
        <v>-0.39999999999999858</v>
      </c>
      <c r="C12" s="41"/>
      <c r="F12" s="37" t="s">
        <v>43</v>
      </c>
      <c r="G12" s="6"/>
      <c r="H12" s="6"/>
      <c r="I12" s="6"/>
      <c r="J12" s="20"/>
      <c r="K12" s="8"/>
      <c r="L12" s="8"/>
    </row>
    <row r="13" spans="1:14" x14ac:dyDescent="0.45">
      <c r="F13" s="41">
        <v>-0.39999999999999858</v>
      </c>
      <c r="G13" s="6"/>
      <c r="H13" s="6"/>
      <c r="I13" s="6"/>
      <c r="J13" s="20"/>
      <c r="K13" s="8"/>
      <c r="L13" s="8"/>
    </row>
    <row r="14" spans="1:14" x14ac:dyDescent="0.45">
      <c r="F14" s="41"/>
      <c r="G14" s="6"/>
      <c r="H14" s="6"/>
      <c r="I14" s="6"/>
      <c r="J14" s="20"/>
      <c r="K14" s="8"/>
      <c r="L14" s="8"/>
    </row>
    <row r="15" spans="1:14" x14ac:dyDescent="0.45">
      <c r="B15" s="18"/>
      <c r="C15" s="19"/>
      <c r="D15" s="19"/>
      <c r="E15" s="19"/>
      <c r="F15" s="19"/>
      <c r="G15" s="19"/>
      <c r="H15" s="20"/>
      <c r="I15" s="21"/>
      <c r="J15" s="20"/>
      <c r="K15" s="8"/>
      <c r="L15" s="8"/>
    </row>
    <row r="16" spans="1:14" ht="18" customHeight="1" x14ac:dyDescent="0.45">
      <c r="D16" s="107" t="s">
        <v>42</v>
      </c>
      <c r="E16" s="105" t="s">
        <v>41</v>
      </c>
      <c r="F16" s="58" t="s">
        <v>32</v>
      </c>
      <c r="G16" s="58" t="s">
        <v>33</v>
      </c>
      <c r="H16" s="102" t="s">
        <v>51</v>
      </c>
      <c r="I16" s="102"/>
      <c r="K16" s="98" t="s">
        <v>40</v>
      </c>
      <c r="L16" s="99"/>
    </row>
    <row r="17" spans="2:14" ht="18.600000000000001" customHeight="1" x14ac:dyDescent="0.45">
      <c r="B17" s="4" t="s">
        <v>0</v>
      </c>
      <c r="C17" s="4" t="s">
        <v>5</v>
      </c>
      <c r="D17" s="108"/>
      <c r="E17" s="106"/>
      <c r="F17" s="80" t="s">
        <v>3</v>
      </c>
      <c r="G17" s="81" t="s">
        <v>28</v>
      </c>
      <c r="H17" s="82" t="s">
        <v>30</v>
      </c>
      <c r="I17" s="82" t="s">
        <v>29</v>
      </c>
      <c r="J17" s="78" t="s">
        <v>34</v>
      </c>
      <c r="K17" s="100" t="s">
        <v>46</v>
      </c>
      <c r="L17" s="101"/>
      <c r="M17" s="47"/>
      <c r="N17" s="22"/>
    </row>
    <row r="18" spans="2:14" x14ac:dyDescent="0.45">
      <c r="B18" s="3">
        <v>29</v>
      </c>
      <c r="C18" s="3">
        <v>1</v>
      </c>
      <c r="D18" s="5">
        <v>-0.39999999999999858</v>
      </c>
      <c r="E18" s="77">
        <v>-21.372358620689642</v>
      </c>
      <c r="F18" s="83">
        <v>50</v>
      </c>
      <c r="G18" s="16">
        <f>18.1609+1.0977*B18</f>
        <v>49.994199999999999</v>
      </c>
      <c r="H18" s="16">
        <f>G18-J18</f>
        <v>46.661698056568731</v>
      </c>
      <c r="I18" s="84">
        <f>G18+J18</f>
        <v>53.326701943431267</v>
      </c>
      <c r="J18" s="79">
        <f>SQRT(1+1/$I$3+K18/($I$3-1))*$I$1*$I$2</f>
        <v>3.3325019434312675</v>
      </c>
      <c r="K18" s="46">
        <f>J8</f>
        <v>3.3333333333333097E-2</v>
      </c>
      <c r="L18" s="44"/>
      <c r="M18" s="28"/>
      <c r="N18" s="23"/>
    </row>
    <row r="19" spans="2:14" x14ac:dyDescent="0.45">
      <c r="B19" s="3">
        <v>33</v>
      </c>
      <c r="C19" s="3">
        <v>2</v>
      </c>
      <c r="D19" s="5">
        <v>3.6000000000000014</v>
      </c>
      <c r="E19" s="77">
        <v>-8.5447724137930958</v>
      </c>
      <c r="F19" s="83">
        <v>54</v>
      </c>
      <c r="G19" s="16">
        <f t="shared" ref="G19:G47" si="0">18.1609+1.0977*B19</f>
        <v>54.385000000000005</v>
      </c>
      <c r="H19" s="16"/>
      <c r="I19" s="84"/>
      <c r="J19" s="79"/>
      <c r="K19" s="46"/>
      <c r="L19" s="44"/>
      <c r="M19" s="28"/>
      <c r="N19" s="23"/>
    </row>
    <row r="20" spans="2:14" x14ac:dyDescent="0.45">
      <c r="B20" s="3">
        <v>30</v>
      </c>
      <c r="C20" s="3">
        <v>3</v>
      </c>
      <c r="D20" s="5">
        <v>0.60000000000000142</v>
      </c>
      <c r="E20" s="77">
        <v>-21.165462068965507</v>
      </c>
      <c r="F20" s="83">
        <v>52</v>
      </c>
      <c r="G20" s="16">
        <f t="shared" si="0"/>
        <v>51.091899999999995</v>
      </c>
      <c r="H20" s="16"/>
      <c r="I20" s="84"/>
      <c r="J20" s="28"/>
      <c r="K20" s="28"/>
      <c r="L20" s="28"/>
      <c r="M20" s="28"/>
      <c r="N20" s="23"/>
    </row>
    <row r="21" spans="2:14" x14ac:dyDescent="0.45">
      <c r="B21" s="3">
        <v>28</v>
      </c>
      <c r="C21" s="3">
        <v>4</v>
      </c>
      <c r="D21" s="5">
        <v>-1.3999999999999986</v>
      </c>
      <c r="E21" s="77">
        <v>-19.579255172413781</v>
      </c>
      <c r="F21" s="83">
        <v>51</v>
      </c>
      <c r="G21" s="16">
        <f t="shared" si="0"/>
        <v>48.896500000000003</v>
      </c>
      <c r="H21" s="16"/>
      <c r="I21" s="84"/>
      <c r="J21" s="28"/>
      <c r="K21" s="28"/>
    </row>
    <row r="22" spans="2:14" x14ac:dyDescent="0.45">
      <c r="B22" s="3">
        <v>26</v>
      </c>
      <c r="C22" s="3">
        <v>5</v>
      </c>
      <c r="D22" s="5">
        <v>-3.3999999999999986</v>
      </c>
      <c r="E22" s="77">
        <v>-9.9930482758620531</v>
      </c>
      <c r="F22" s="83">
        <v>44</v>
      </c>
      <c r="G22" s="16">
        <f t="shared" si="0"/>
        <v>46.701099999999997</v>
      </c>
      <c r="H22" s="16"/>
      <c r="I22" s="84"/>
      <c r="J22" s="28"/>
      <c r="K22" s="28"/>
    </row>
    <row r="23" spans="2:14" x14ac:dyDescent="0.45">
      <c r="B23" s="3">
        <v>27</v>
      </c>
      <c r="C23" s="3">
        <v>6</v>
      </c>
      <c r="D23" s="5">
        <v>-2.3999999999999986</v>
      </c>
      <c r="E23" s="77">
        <v>-15.786151724137916</v>
      </c>
      <c r="F23" s="83">
        <v>49</v>
      </c>
      <c r="G23" s="16">
        <f t="shared" si="0"/>
        <v>47.7988</v>
      </c>
      <c r="H23" s="16"/>
      <c r="I23" s="84"/>
      <c r="J23" s="28"/>
      <c r="K23" s="28"/>
    </row>
    <row r="24" spans="2:14" x14ac:dyDescent="0.45">
      <c r="B24" s="3">
        <v>31</v>
      </c>
      <c r="C24" s="3">
        <v>7</v>
      </c>
      <c r="D24" s="5">
        <v>1.6000000000000014</v>
      </c>
      <c r="E24" s="77">
        <v>-18.958565517241368</v>
      </c>
      <c r="F24" s="83">
        <v>52</v>
      </c>
      <c r="G24" s="16">
        <f t="shared" si="0"/>
        <v>52.189599999999999</v>
      </c>
      <c r="H24" s="16"/>
      <c r="I24" s="84"/>
      <c r="J24" s="28"/>
      <c r="K24" s="28"/>
      <c r="L24" s="28"/>
      <c r="M24" s="28"/>
      <c r="N24" s="23"/>
    </row>
    <row r="25" spans="2:14" x14ac:dyDescent="0.45">
      <c r="B25" s="3">
        <v>31</v>
      </c>
      <c r="C25" s="3">
        <v>8</v>
      </c>
      <c r="D25" s="5">
        <v>1.6000000000000014</v>
      </c>
      <c r="E25" s="77">
        <v>-18.958565517241368</v>
      </c>
      <c r="F25" s="83">
        <v>53</v>
      </c>
      <c r="G25" s="16">
        <f t="shared" si="0"/>
        <v>52.189599999999999</v>
      </c>
      <c r="H25" s="16"/>
      <c r="I25" s="84"/>
      <c r="J25" s="28"/>
      <c r="K25" s="28"/>
      <c r="L25" s="28"/>
      <c r="M25" s="28"/>
      <c r="N25" s="23"/>
    </row>
    <row r="26" spans="2:14" x14ac:dyDescent="0.45">
      <c r="B26" s="3">
        <v>32</v>
      </c>
      <c r="C26" s="3">
        <v>9</v>
      </c>
      <c r="D26" s="5">
        <v>2.6000000000000014</v>
      </c>
      <c r="E26" s="77">
        <v>-14.751668965517233</v>
      </c>
      <c r="F26" s="83">
        <v>51</v>
      </c>
      <c r="G26" s="16">
        <f t="shared" si="0"/>
        <v>53.287300000000002</v>
      </c>
      <c r="H26" s="16"/>
      <c r="I26" s="84"/>
      <c r="J26" s="28"/>
      <c r="K26" s="28"/>
      <c r="L26" s="28"/>
      <c r="M26" s="28"/>
      <c r="N26" s="23"/>
    </row>
    <row r="27" spans="2:14" x14ac:dyDescent="0.45">
      <c r="B27" s="3">
        <v>26</v>
      </c>
      <c r="C27" s="3">
        <v>10</v>
      </c>
      <c r="D27" s="5">
        <v>-3.3999999999999986</v>
      </c>
      <c r="E27" s="77">
        <v>-9.9930482758620531</v>
      </c>
      <c r="F27" s="83">
        <v>48</v>
      </c>
      <c r="G27" s="16">
        <f t="shared" si="0"/>
        <v>46.701099999999997</v>
      </c>
      <c r="H27" s="16"/>
      <c r="I27" s="84"/>
      <c r="J27" s="28"/>
      <c r="K27" s="28"/>
      <c r="L27" s="28"/>
      <c r="M27" s="28"/>
      <c r="N27" s="23"/>
    </row>
    <row r="28" spans="2:14" x14ac:dyDescent="0.45">
      <c r="B28" s="3">
        <v>30</v>
      </c>
      <c r="C28" s="3">
        <v>11</v>
      </c>
      <c r="D28" s="5">
        <v>0.60000000000000142</v>
      </c>
      <c r="E28" s="77">
        <v>-21.165462068965507</v>
      </c>
      <c r="F28" s="83">
        <v>50</v>
      </c>
      <c r="G28" s="16">
        <f t="shared" si="0"/>
        <v>51.091899999999995</v>
      </c>
      <c r="H28" s="16"/>
      <c r="I28" s="84"/>
      <c r="J28" s="28"/>
      <c r="K28" s="28"/>
      <c r="L28" s="28"/>
      <c r="M28" s="28"/>
      <c r="N28" s="23"/>
    </row>
    <row r="29" spans="2:14" x14ac:dyDescent="0.45">
      <c r="B29" s="3">
        <v>32</v>
      </c>
      <c r="C29" s="3">
        <v>12</v>
      </c>
      <c r="D29" s="5">
        <v>2.6000000000000014</v>
      </c>
      <c r="E29" s="77">
        <v>-14.751668965517233</v>
      </c>
      <c r="F29" s="83">
        <v>52</v>
      </c>
      <c r="G29" s="16">
        <f t="shared" si="0"/>
        <v>53.287300000000002</v>
      </c>
      <c r="H29" s="16"/>
      <c r="I29" s="84"/>
      <c r="J29" s="28"/>
      <c r="K29" s="28"/>
      <c r="L29" s="28"/>
      <c r="M29" s="28"/>
      <c r="N29" s="23"/>
    </row>
    <row r="30" spans="2:14" x14ac:dyDescent="0.45">
      <c r="B30" s="3">
        <v>27</v>
      </c>
      <c r="C30" s="3">
        <v>13</v>
      </c>
      <c r="D30" s="5">
        <v>-2.3999999999999986</v>
      </c>
      <c r="E30" s="77">
        <v>-15.786151724137916</v>
      </c>
      <c r="F30" s="83">
        <v>47</v>
      </c>
      <c r="G30" s="16">
        <f t="shared" si="0"/>
        <v>47.7988</v>
      </c>
      <c r="H30" s="16"/>
      <c r="I30" s="84"/>
      <c r="J30" s="28"/>
      <c r="K30" s="28"/>
      <c r="L30" s="28"/>
      <c r="M30" s="28"/>
      <c r="N30" s="23"/>
    </row>
    <row r="31" spans="2:14" x14ac:dyDescent="0.45">
      <c r="B31" s="3">
        <v>30</v>
      </c>
      <c r="C31" s="3">
        <v>14</v>
      </c>
      <c r="D31" s="5">
        <v>0.60000000000000142</v>
      </c>
      <c r="E31" s="77">
        <v>-21.165462068965507</v>
      </c>
      <c r="F31" s="83">
        <v>53</v>
      </c>
      <c r="G31" s="16">
        <f t="shared" si="0"/>
        <v>51.091899999999995</v>
      </c>
      <c r="H31" s="16"/>
      <c r="I31" s="84"/>
      <c r="J31" s="28"/>
      <c r="K31" s="28"/>
      <c r="L31" s="28"/>
      <c r="M31" s="28"/>
      <c r="N31" s="23"/>
    </row>
    <row r="32" spans="2:14" x14ac:dyDescent="0.45">
      <c r="B32" s="3">
        <v>29</v>
      </c>
      <c r="C32" s="3">
        <v>15</v>
      </c>
      <c r="D32" s="5">
        <v>-0.39999999999999858</v>
      </c>
      <c r="E32" s="77">
        <v>-21.372358620689642</v>
      </c>
      <c r="F32" s="83">
        <v>51</v>
      </c>
      <c r="G32" s="16">
        <f t="shared" si="0"/>
        <v>49.994199999999999</v>
      </c>
      <c r="H32" s="16"/>
      <c r="I32" s="84"/>
      <c r="J32" s="28"/>
      <c r="K32" s="28"/>
      <c r="L32" s="28"/>
      <c r="M32" s="28"/>
      <c r="N32" s="23"/>
    </row>
    <row r="33" spans="2:14" x14ac:dyDescent="0.45">
      <c r="B33" s="3">
        <v>29</v>
      </c>
      <c r="C33" s="3">
        <v>16</v>
      </c>
      <c r="D33" s="5">
        <v>-0.39999999999999858</v>
      </c>
      <c r="E33" s="77">
        <v>-21.372358620689642</v>
      </c>
      <c r="F33" s="83">
        <v>52</v>
      </c>
      <c r="G33" s="16">
        <f t="shared" si="0"/>
        <v>49.994199999999999</v>
      </c>
      <c r="H33" s="16"/>
      <c r="I33" s="84"/>
      <c r="J33" s="28"/>
      <c r="K33" s="28"/>
      <c r="L33" s="28"/>
      <c r="M33" s="28"/>
      <c r="N33" s="23"/>
    </row>
    <row r="34" spans="2:14" x14ac:dyDescent="0.45">
      <c r="B34" s="3">
        <v>30</v>
      </c>
      <c r="C34" s="3">
        <v>17</v>
      </c>
      <c r="D34" s="5">
        <v>0.60000000000000142</v>
      </c>
      <c r="E34" s="77">
        <v>-21.165462068965507</v>
      </c>
      <c r="F34" s="83">
        <v>54</v>
      </c>
      <c r="G34" s="16">
        <f t="shared" si="0"/>
        <v>51.091899999999995</v>
      </c>
      <c r="H34" s="16"/>
      <c r="I34" s="84"/>
      <c r="J34" s="28"/>
      <c r="K34" s="28"/>
      <c r="L34" s="28"/>
      <c r="M34" s="28"/>
      <c r="N34" s="23"/>
    </row>
    <row r="35" spans="2:14" x14ac:dyDescent="0.45">
      <c r="B35" s="3">
        <v>30</v>
      </c>
      <c r="C35" s="3">
        <v>18</v>
      </c>
      <c r="D35" s="5">
        <v>0.60000000000000142</v>
      </c>
      <c r="E35" s="77">
        <v>-21.165462068965507</v>
      </c>
      <c r="F35" s="83">
        <v>52</v>
      </c>
      <c r="G35" s="16">
        <f t="shared" si="0"/>
        <v>51.091899999999995</v>
      </c>
      <c r="H35" s="16"/>
      <c r="I35" s="84"/>
      <c r="J35" s="28"/>
      <c r="K35" s="28"/>
      <c r="L35" s="28"/>
      <c r="M35" s="28"/>
      <c r="N35" s="23"/>
    </row>
    <row r="36" spans="2:14" x14ac:dyDescent="0.45">
      <c r="B36" s="3">
        <v>32</v>
      </c>
      <c r="C36" s="3">
        <v>19</v>
      </c>
      <c r="D36" s="5">
        <v>2.6000000000000014</v>
      </c>
      <c r="E36" s="77">
        <v>-14.751668965517233</v>
      </c>
      <c r="F36" s="83">
        <v>54</v>
      </c>
      <c r="G36" s="16">
        <f t="shared" si="0"/>
        <v>53.287300000000002</v>
      </c>
      <c r="H36" s="16"/>
      <c r="I36" s="84"/>
      <c r="J36" s="28"/>
      <c r="K36" s="28"/>
      <c r="L36" s="28"/>
      <c r="M36" s="28"/>
      <c r="N36" s="23"/>
    </row>
    <row r="37" spans="2:14" x14ac:dyDescent="0.45">
      <c r="B37" s="3">
        <v>29</v>
      </c>
      <c r="C37" s="3">
        <v>20</v>
      </c>
      <c r="D37" s="5">
        <v>-0.39999999999999858</v>
      </c>
      <c r="E37" s="77">
        <v>-21.372358620689642</v>
      </c>
      <c r="F37" s="83">
        <v>47</v>
      </c>
      <c r="G37" s="16">
        <f t="shared" si="0"/>
        <v>49.994199999999999</v>
      </c>
      <c r="H37" s="16"/>
      <c r="I37" s="84"/>
      <c r="J37" s="28"/>
      <c r="K37" s="28"/>
      <c r="L37" s="28"/>
      <c r="M37" s="28"/>
      <c r="N37" s="23"/>
    </row>
    <row r="38" spans="2:14" x14ac:dyDescent="0.45">
      <c r="B38" s="3">
        <v>29</v>
      </c>
      <c r="C38" s="3">
        <v>21</v>
      </c>
      <c r="D38" s="5">
        <v>-0.39999999999999858</v>
      </c>
      <c r="E38" s="77">
        <v>-21.372358620689642</v>
      </c>
      <c r="F38" s="83">
        <v>50</v>
      </c>
      <c r="G38" s="16">
        <f t="shared" si="0"/>
        <v>49.994199999999999</v>
      </c>
      <c r="H38" s="16"/>
      <c r="I38" s="84"/>
      <c r="J38" s="28"/>
      <c r="K38" s="28"/>
      <c r="L38" s="28"/>
      <c r="M38" s="28"/>
      <c r="N38" s="23"/>
    </row>
    <row r="39" spans="2:14" x14ac:dyDescent="0.45">
      <c r="B39" s="3">
        <v>33</v>
      </c>
      <c r="C39" s="3">
        <v>22</v>
      </c>
      <c r="D39" s="5">
        <v>3.6000000000000014</v>
      </c>
      <c r="E39" s="77">
        <v>-8.5447724137930958</v>
      </c>
      <c r="F39" s="83">
        <v>53</v>
      </c>
      <c r="G39" s="16">
        <f t="shared" si="0"/>
        <v>54.385000000000005</v>
      </c>
      <c r="H39" s="16"/>
      <c r="I39" s="84"/>
      <c r="J39" s="28"/>
      <c r="K39" s="28"/>
      <c r="L39" s="28"/>
      <c r="M39" s="28"/>
      <c r="N39" s="23"/>
    </row>
    <row r="40" spans="2:14" x14ac:dyDescent="0.45">
      <c r="B40" s="3">
        <v>28</v>
      </c>
      <c r="C40" s="3">
        <v>23</v>
      </c>
      <c r="D40" s="5">
        <v>-1.3999999999999986</v>
      </c>
      <c r="E40" s="77">
        <v>-19.579255172413781</v>
      </c>
      <c r="F40" s="83">
        <v>49</v>
      </c>
      <c r="G40" s="16">
        <f t="shared" si="0"/>
        <v>48.896500000000003</v>
      </c>
      <c r="H40" s="16"/>
      <c r="I40" s="84"/>
      <c r="J40" s="28"/>
      <c r="K40" s="28"/>
      <c r="L40" s="28"/>
      <c r="M40" s="28"/>
      <c r="N40" s="23"/>
    </row>
    <row r="41" spans="2:14" x14ac:dyDescent="0.45">
      <c r="B41" s="3">
        <v>28</v>
      </c>
      <c r="C41" s="3">
        <v>24</v>
      </c>
      <c r="D41" s="5">
        <v>-1.3999999999999986</v>
      </c>
      <c r="E41" s="77">
        <v>-19.579255172413781</v>
      </c>
      <c r="F41" s="83">
        <v>48</v>
      </c>
      <c r="G41" s="16">
        <f t="shared" si="0"/>
        <v>48.896500000000003</v>
      </c>
      <c r="H41" s="16"/>
      <c r="I41" s="84"/>
      <c r="J41" s="28"/>
      <c r="K41" s="28"/>
      <c r="L41" s="28"/>
      <c r="M41" s="28"/>
      <c r="N41" s="23"/>
    </row>
    <row r="42" spans="2:14" x14ac:dyDescent="0.45">
      <c r="B42" s="3">
        <v>26</v>
      </c>
      <c r="C42" s="15">
        <v>25</v>
      </c>
      <c r="D42" s="17">
        <v>-3.3999999999999986</v>
      </c>
      <c r="E42" s="77">
        <v>-9.9930482758620531</v>
      </c>
      <c r="F42" s="83">
        <v>47</v>
      </c>
      <c r="G42" s="16">
        <f t="shared" si="0"/>
        <v>46.701099999999997</v>
      </c>
      <c r="H42" s="16"/>
      <c r="I42" s="84"/>
      <c r="J42" s="28"/>
      <c r="K42" s="28"/>
      <c r="L42" s="28"/>
      <c r="M42" s="28"/>
      <c r="N42" s="23"/>
    </row>
    <row r="43" spans="2:14" x14ac:dyDescent="0.45">
      <c r="B43" s="3">
        <v>31</v>
      </c>
      <c r="C43" s="3">
        <v>26</v>
      </c>
      <c r="D43" s="5">
        <v>1.6000000000000014</v>
      </c>
      <c r="E43" s="77">
        <v>-18.958565517241368</v>
      </c>
      <c r="F43" s="83">
        <v>54</v>
      </c>
      <c r="G43" s="16">
        <f t="shared" si="0"/>
        <v>52.189599999999999</v>
      </c>
      <c r="H43" s="16"/>
      <c r="I43" s="84"/>
    </row>
    <row r="44" spans="2:14" x14ac:dyDescent="0.45">
      <c r="B44" s="3">
        <v>26</v>
      </c>
      <c r="C44" s="75">
        <v>27</v>
      </c>
      <c r="D44" s="3">
        <v>-3.3999999999999986</v>
      </c>
      <c r="E44" s="77">
        <v>-9.9930482758620531</v>
      </c>
      <c r="F44" s="83">
        <v>45</v>
      </c>
      <c r="G44" s="16">
        <f t="shared" si="0"/>
        <v>46.701099999999997</v>
      </c>
      <c r="H44" s="16"/>
      <c r="I44" s="84"/>
    </row>
    <row r="45" spans="2:14" x14ac:dyDescent="0.45">
      <c r="B45" s="3">
        <v>33</v>
      </c>
      <c r="C45" s="75">
        <v>28</v>
      </c>
      <c r="D45" s="3">
        <v>3.6000000000000014</v>
      </c>
      <c r="E45" s="77">
        <v>-8.5447724137930958</v>
      </c>
      <c r="F45" s="83">
        <v>55</v>
      </c>
      <c r="G45" s="16">
        <f t="shared" si="0"/>
        <v>54.385000000000005</v>
      </c>
      <c r="H45" s="16"/>
      <c r="I45" s="84"/>
    </row>
    <row r="46" spans="2:14" x14ac:dyDescent="0.45">
      <c r="B46" s="3">
        <v>27</v>
      </c>
      <c r="C46" s="75">
        <v>29</v>
      </c>
      <c r="D46" s="3">
        <v>-2.3999999999999986</v>
      </c>
      <c r="E46" s="77">
        <v>-15.786151724137916</v>
      </c>
      <c r="F46" s="83">
        <v>48</v>
      </c>
      <c r="G46" s="16">
        <f t="shared" si="0"/>
        <v>47.7988</v>
      </c>
      <c r="H46" s="16"/>
      <c r="I46" s="84"/>
    </row>
    <row r="47" spans="2:14" x14ac:dyDescent="0.45">
      <c r="B47" s="3">
        <v>30</v>
      </c>
      <c r="C47" s="75">
        <v>30</v>
      </c>
      <c r="D47" s="3">
        <v>0.60000000000000142</v>
      </c>
      <c r="E47" s="77">
        <v>-21.165462068965507</v>
      </c>
      <c r="F47" s="83">
        <v>48</v>
      </c>
      <c r="G47" s="16">
        <f t="shared" si="0"/>
        <v>51.091899999999995</v>
      </c>
      <c r="H47" s="16"/>
      <c r="I47" s="84"/>
    </row>
    <row r="48" spans="2:14" x14ac:dyDescent="0.45">
      <c r="B48" s="47"/>
    </row>
    <row r="49" spans="2:7" x14ac:dyDescent="0.45">
      <c r="B49" s="47">
        <f>AVERAGE(B18:B47)</f>
        <v>29.4</v>
      </c>
      <c r="C49" s="56" t="s">
        <v>31</v>
      </c>
      <c r="D49" s="5">
        <f>AVERAGE(D18:D47)</f>
        <v>1.4210854715202005E-15</v>
      </c>
      <c r="E49" s="5">
        <f t="shared" ref="E49:G49" si="1">AVERAGE(E18:E47)</f>
        <v>-16.889599999999987</v>
      </c>
      <c r="F49" s="5">
        <f t="shared" si="1"/>
        <v>50.43333333333333</v>
      </c>
      <c r="G49" s="5">
        <f t="shared" si="1"/>
        <v>50.433279999999989</v>
      </c>
    </row>
  </sheetData>
  <mergeCells count="9">
    <mergeCell ref="K16:L16"/>
    <mergeCell ref="J7:K7"/>
    <mergeCell ref="K17:L17"/>
    <mergeCell ref="H16:I16"/>
    <mergeCell ref="A6:B6"/>
    <mergeCell ref="E16:E17"/>
    <mergeCell ref="D16:D17"/>
    <mergeCell ref="F11:G11"/>
    <mergeCell ref="C11:D11"/>
  </mergeCells>
  <phoneticPr fontId="8"/>
  <pageMargins left="0.69930555555555596" right="0.69930555555555596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3E5E2-2DE5-4429-8373-5149CD19E1E5}">
  <dimension ref="A1:J55"/>
  <sheetViews>
    <sheetView tabSelected="1" workbookViewId="0">
      <selection activeCell="J28" sqref="J28"/>
    </sheetView>
  </sheetViews>
  <sheetFormatPr defaultRowHeight="18" x14ac:dyDescent="0.45"/>
  <sheetData>
    <row r="1" spans="1:10" x14ac:dyDescent="0.45">
      <c r="A1" s="6" t="s">
        <v>6</v>
      </c>
      <c r="B1" s="6"/>
      <c r="C1" s="6"/>
      <c r="D1" s="6"/>
      <c r="E1" s="6"/>
      <c r="F1" s="6"/>
      <c r="G1" s="6"/>
      <c r="H1" s="6"/>
      <c r="I1" s="6"/>
      <c r="J1" s="6"/>
    </row>
    <row r="2" spans="1:10" ht="18.600000000000001" thickBot="1" x14ac:dyDescent="0.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x14ac:dyDescent="0.45">
      <c r="A3" s="7" t="s">
        <v>7</v>
      </c>
      <c r="B3" s="7"/>
      <c r="C3" s="6"/>
      <c r="D3" s="6"/>
      <c r="E3" s="6"/>
      <c r="F3" s="6"/>
      <c r="G3" s="6"/>
      <c r="H3" s="6"/>
      <c r="I3" s="6"/>
      <c r="J3" s="6"/>
    </row>
    <row r="4" spans="1:10" x14ac:dyDescent="0.45">
      <c r="A4" s="11" t="s">
        <v>8</v>
      </c>
      <c r="B4" s="73">
        <v>0.84785655213451838</v>
      </c>
      <c r="C4" s="6"/>
      <c r="D4" s="6"/>
      <c r="E4" s="6"/>
      <c r="F4" s="6"/>
      <c r="G4" s="6"/>
      <c r="H4" s="6"/>
      <c r="I4" s="6"/>
      <c r="J4" s="6"/>
    </row>
    <row r="5" spans="1:10" x14ac:dyDescent="0.45">
      <c r="A5" s="11" t="s">
        <v>9</v>
      </c>
      <c r="B5" s="73">
        <v>0.71886073299743325</v>
      </c>
      <c r="C5" s="6"/>
      <c r="D5" s="65" t="s">
        <v>76</v>
      </c>
      <c r="E5" s="6"/>
      <c r="F5" s="6"/>
      <c r="G5" s="6"/>
      <c r="H5" s="6"/>
      <c r="I5" s="6"/>
      <c r="J5" s="6"/>
    </row>
    <row r="6" spans="1:10" x14ac:dyDescent="0.45">
      <c r="A6" s="11" t="s">
        <v>10</v>
      </c>
      <c r="B6" s="73">
        <v>0.69803560210835425</v>
      </c>
      <c r="C6" s="6"/>
      <c r="D6" s="65" t="s">
        <v>72</v>
      </c>
      <c r="E6" s="6"/>
      <c r="F6" s="65" t="s">
        <v>75</v>
      </c>
      <c r="G6" s="6"/>
      <c r="H6" s="6"/>
      <c r="I6" s="6"/>
      <c r="J6" s="6"/>
    </row>
    <row r="7" spans="1:10" x14ac:dyDescent="0.45">
      <c r="A7" s="11" t="s">
        <v>11</v>
      </c>
      <c r="B7" s="73">
        <v>1.5787403465763268</v>
      </c>
      <c r="C7" s="6"/>
      <c r="D7" s="6"/>
      <c r="E7" s="6"/>
      <c r="F7" s="6"/>
      <c r="G7" s="6"/>
      <c r="H7" s="6"/>
      <c r="I7" s="6"/>
      <c r="J7" s="6"/>
    </row>
    <row r="8" spans="1:10" ht="18.600000000000001" thickBot="1" x14ac:dyDescent="0.5">
      <c r="A8" s="12" t="s">
        <v>12</v>
      </c>
      <c r="B8" s="12">
        <v>30</v>
      </c>
      <c r="C8" s="6"/>
      <c r="D8" s="6"/>
      <c r="E8" s="6"/>
      <c r="F8" s="6"/>
      <c r="G8" s="6"/>
      <c r="H8" s="47"/>
      <c r="I8" s="6"/>
      <c r="J8" s="6"/>
    </row>
    <row r="9" spans="1:10" x14ac:dyDescent="0.45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 ht="18.600000000000001" thickBot="1" x14ac:dyDescent="0.5">
      <c r="A10" s="6" t="s">
        <v>13</v>
      </c>
      <c r="B10" s="6"/>
      <c r="C10" s="6"/>
      <c r="D10" s="6"/>
      <c r="E10" s="6"/>
      <c r="F10" s="6"/>
      <c r="G10" s="6"/>
      <c r="H10" s="6"/>
      <c r="I10" s="6"/>
      <c r="J10" s="6"/>
    </row>
    <row r="11" spans="1:10" x14ac:dyDescent="0.45">
      <c r="A11" s="9"/>
      <c r="B11" s="9" t="s">
        <v>14</v>
      </c>
      <c r="C11" s="9" t="s">
        <v>15</v>
      </c>
      <c r="D11" s="9" t="s">
        <v>16</v>
      </c>
      <c r="E11" s="10" t="s">
        <v>17</v>
      </c>
      <c r="F11" s="9" t="s">
        <v>18</v>
      </c>
      <c r="G11" s="2"/>
      <c r="H11" s="2"/>
      <c r="I11" s="2"/>
      <c r="J11" s="6"/>
    </row>
    <row r="12" spans="1:10" x14ac:dyDescent="0.45">
      <c r="A12" s="11" t="s">
        <v>19</v>
      </c>
      <c r="B12" s="11">
        <v>2</v>
      </c>
      <c r="C12" s="85">
        <v>172.07129745515226</v>
      </c>
      <c r="D12" s="85">
        <v>86.035648727576131</v>
      </c>
      <c r="E12" s="85">
        <v>34.518905875132511</v>
      </c>
      <c r="F12" s="85">
        <v>3.6344639087254167E-8</v>
      </c>
      <c r="G12" s="2"/>
      <c r="H12" s="2"/>
      <c r="I12" s="2"/>
      <c r="J12" s="6"/>
    </row>
    <row r="13" spans="1:10" x14ac:dyDescent="0.45">
      <c r="A13" s="11" t="s">
        <v>20</v>
      </c>
      <c r="B13" s="11">
        <v>27</v>
      </c>
      <c r="C13" s="85">
        <v>67.295369211514384</v>
      </c>
      <c r="D13" s="85">
        <v>2.4924210819079402</v>
      </c>
      <c r="E13" s="85"/>
      <c r="F13" s="85"/>
      <c r="G13" s="2"/>
      <c r="H13" s="2"/>
      <c r="I13" s="2"/>
      <c r="J13" s="6"/>
    </row>
    <row r="14" spans="1:10" ht="18.600000000000001" thickBot="1" x14ac:dyDescent="0.5">
      <c r="A14" s="12" t="s">
        <v>21</v>
      </c>
      <c r="B14" s="12">
        <v>29</v>
      </c>
      <c r="C14" s="86">
        <v>239.36666666666665</v>
      </c>
      <c r="D14" s="86"/>
      <c r="E14" s="86"/>
      <c r="F14" s="86"/>
      <c r="G14" s="2"/>
      <c r="H14" s="2"/>
      <c r="I14" s="2"/>
      <c r="J14" s="6"/>
    </row>
    <row r="15" spans="1:10" ht="18.600000000000001" thickBot="1" x14ac:dyDescent="0.5">
      <c r="A15" s="2"/>
      <c r="B15" s="2"/>
      <c r="C15" s="2"/>
      <c r="D15" s="2"/>
      <c r="E15" s="2"/>
      <c r="F15" s="2"/>
      <c r="G15" s="2"/>
      <c r="H15" s="2"/>
      <c r="I15" s="2"/>
      <c r="J15" s="6"/>
    </row>
    <row r="16" spans="1:10" x14ac:dyDescent="0.45">
      <c r="A16" s="9"/>
      <c r="B16" s="9" t="s">
        <v>22</v>
      </c>
      <c r="C16" s="9" t="s">
        <v>11</v>
      </c>
      <c r="D16" s="9" t="s">
        <v>4</v>
      </c>
      <c r="E16" s="9" t="s">
        <v>60</v>
      </c>
      <c r="F16" s="9" t="s">
        <v>23</v>
      </c>
      <c r="G16" s="9" t="s">
        <v>24</v>
      </c>
      <c r="H16" s="9" t="s">
        <v>69</v>
      </c>
      <c r="I16" s="9" t="s">
        <v>70</v>
      </c>
      <c r="J16" s="6"/>
    </row>
    <row r="17" spans="1:10" x14ac:dyDescent="0.45">
      <c r="A17" s="11" t="s">
        <v>25</v>
      </c>
      <c r="B17" s="73">
        <v>49.064620442219436</v>
      </c>
      <c r="C17" s="73">
        <v>1.0762469992910211</v>
      </c>
      <c r="D17" s="73">
        <v>45.58862461362569</v>
      </c>
      <c r="E17" s="73">
        <v>4.4000244639456313E-27</v>
      </c>
      <c r="F17" s="73">
        <v>46.856344005803784</v>
      </c>
      <c r="G17" s="73">
        <v>51.272896878635088</v>
      </c>
      <c r="H17" s="73">
        <v>46.856344005803784</v>
      </c>
      <c r="I17" s="73">
        <v>51.272896878635088</v>
      </c>
      <c r="J17" s="6"/>
    </row>
    <row r="18" spans="1:10" x14ac:dyDescent="0.45">
      <c r="A18" s="93" t="s">
        <v>58</v>
      </c>
      <c r="B18" s="94">
        <v>1.0977011494252864</v>
      </c>
      <c r="C18" s="94">
        <v>0.13381077633838456</v>
      </c>
      <c r="D18" s="94">
        <v>8.2033837592376564</v>
      </c>
      <c r="E18" s="73">
        <v>8.268857574028382E-9</v>
      </c>
      <c r="F18" s="73">
        <v>0.82314411510027075</v>
      </c>
      <c r="G18" s="73">
        <v>1.3722581837503021</v>
      </c>
      <c r="H18" s="73">
        <v>0.82314411510027075</v>
      </c>
      <c r="I18" s="73">
        <v>1.3722581837503021</v>
      </c>
      <c r="J18" s="6"/>
    </row>
    <row r="19" spans="1:10" ht="18.600000000000001" thickBot="1" x14ac:dyDescent="0.5">
      <c r="A19" s="95" t="s">
        <v>59</v>
      </c>
      <c r="B19" s="96">
        <v>-8.1038798498122733E-2</v>
      </c>
      <c r="C19" s="96">
        <v>6.1394673831968394E-2</v>
      </c>
      <c r="D19" s="96">
        <v>-1.3199646392766662</v>
      </c>
      <c r="E19" s="74">
        <v>0.19792913862903022</v>
      </c>
      <c r="F19" s="74">
        <v>-0.20701026381590915</v>
      </c>
      <c r="G19" s="74">
        <v>4.493266681966368E-2</v>
      </c>
      <c r="H19" s="74">
        <v>-0.20701026381590915</v>
      </c>
      <c r="I19" s="74">
        <v>4.493266681966368E-2</v>
      </c>
      <c r="J19" s="6"/>
    </row>
    <row r="20" spans="1:10" x14ac:dyDescent="0.45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45">
      <c r="A21" s="6"/>
      <c r="B21" s="6"/>
      <c r="C21" s="6"/>
      <c r="D21" s="6"/>
      <c r="E21" s="6"/>
      <c r="F21" s="6" t="s">
        <v>73</v>
      </c>
      <c r="G21" s="97">
        <f>TINV(0.05,27)</f>
        <v>2.0518305164802859</v>
      </c>
      <c r="H21" s="6"/>
      <c r="I21" s="6"/>
      <c r="J21" s="6"/>
    </row>
    <row r="22" spans="1:10" x14ac:dyDescent="0.45">
      <c r="A22" s="6"/>
      <c r="B22" s="6"/>
      <c r="C22" s="6"/>
      <c r="D22" s="6"/>
      <c r="E22" s="6"/>
      <c r="F22" s="6" t="s">
        <v>74</v>
      </c>
      <c r="G22" s="97">
        <f>TINV(0.25,27)</f>
        <v>1.1756443285801934</v>
      </c>
      <c r="H22" s="6"/>
      <c r="I22" s="6"/>
      <c r="J22" s="6"/>
    </row>
    <row r="23" spans="1:10" x14ac:dyDescent="0.45">
      <c r="A23" s="6" t="s">
        <v>26</v>
      </c>
      <c r="B23" s="6"/>
      <c r="C23" s="6"/>
      <c r="D23" s="6"/>
      <c r="E23" s="6"/>
      <c r="F23" s="6"/>
      <c r="G23" s="6"/>
      <c r="H23" s="6"/>
      <c r="I23" s="6"/>
      <c r="J23" s="6"/>
    </row>
    <row r="24" spans="1:10" ht="18.600000000000001" thickBot="1" x14ac:dyDescent="0.5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45">
      <c r="A25" s="88" t="s">
        <v>27</v>
      </c>
      <c r="B25" s="88" t="s">
        <v>71</v>
      </c>
      <c r="C25" s="88" t="s">
        <v>20</v>
      </c>
      <c r="D25" s="6"/>
      <c r="E25" s="6"/>
      <c r="F25" s="6"/>
      <c r="G25" s="6"/>
      <c r="H25" s="6"/>
      <c r="I25" s="6"/>
      <c r="J25" s="6"/>
    </row>
    <row r="26" spans="1:10" x14ac:dyDescent="0.45">
      <c r="A26" s="91">
        <v>1</v>
      </c>
      <c r="B26" s="89">
        <v>50.35753024614101</v>
      </c>
      <c r="C26" s="89">
        <v>-0.35753024614101037</v>
      </c>
      <c r="D26" s="6"/>
      <c r="E26" s="6"/>
      <c r="F26" s="6"/>
      <c r="G26" s="6"/>
      <c r="H26" s="6"/>
      <c r="I26" s="6"/>
      <c r="J26" s="6"/>
    </row>
    <row r="27" spans="1:10" x14ac:dyDescent="0.45">
      <c r="A27" s="91">
        <v>2</v>
      </c>
      <c r="B27" s="89">
        <v>53.708802670004161</v>
      </c>
      <c r="C27" s="89">
        <v>0.29119732999583903</v>
      </c>
      <c r="D27" s="6"/>
      <c r="E27" s="6"/>
      <c r="F27" s="6"/>
      <c r="G27" s="6"/>
      <c r="H27" s="6"/>
      <c r="I27" s="6"/>
      <c r="J27" s="6"/>
    </row>
    <row r="28" spans="1:10" x14ac:dyDescent="0.45">
      <c r="A28" s="91">
        <v>3</v>
      </c>
      <c r="B28" s="89">
        <v>51.438464747601166</v>
      </c>
      <c r="C28" s="89">
        <v>0.56153525239883351</v>
      </c>
      <c r="D28" s="6"/>
      <c r="E28" s="6"/>
      <c r="F28" s="6"/>
      <c r="G28" s="6"/>
      <c r="H28" s="6"/>
      <c r="I28" s="6"/>
      <c r="J28" s="6"/>
    </row>
    <row r="29" spans="1:10" x14ac:dyDescent="0.45">
      <c r="A29" s="91">
        <v>4</v>
      </c>
      <c r="B29" s="89">
        <v>49.114518147684599</v>
      </c>
      <c r="C29" s="89">
        <v>1.8854818523154009</v>
      </c>
      <c r="D29" s="6"/>
      <c r="E29" s="6"/>
      <c r="F29" s="6"/>
      <c r="G29" s="6"/>
      <c r="H29" s="6"/>
      <c r="I29" s="6"/>
      <c r="J29" s="6"/>
    </row>
    <row r="30" spans="1:10" x14ac:dyDescent="0.45">
      <c r="A30" s="91">
        <v>5</v>
      </c>
      <c r="B30" s="89">
        <v>46.142261159783061</v>
      </c>
      <c r="C30" s="89">
        <v>-2.142261159783061</v>
      </c>
      <c r="D30" s="6"/>
      <c r="E30" s="6"/>
      <c r="F30" s="6"/>
      <c r="G30" s="6"/>
      <c r="H30" s="6"/>
      <c r="I30" s="6"/>
      <c r="J30" s="6"/>
    </row>
    <row r="31" spans="1:10" x14ac:dyDescent="0.45">
      <c r="A31" s="91">
        <v>6</v>
      </c>
      <c r="B31" s="89">
        <v>47.709428452231954</v>
      </c>
      <c r="C31" s="89">
        <v>1.2905715477680459</v>
      </c>
      <c r="D31" s="6"/>
      <c r="E31" s="6"/>
      <c r="F31" s="6"/>
      <c r="G31" s="6"/>
      <c r="H31" s="6"/>
      <c r="I31" s="6"/>
      <c r="J31" s="6"/>
    </row>
    <row r="32" spans="1:10" x14ac:dyDescent="0.45">
      <c r="A32" s="91">
        <v>7</v>
      </c>
      <c r="B32" s="89">
        <v>52.357321652065075</v>
      </c>
      <c r="C32" s="89">
        <v>-0.3573216520650746</v>
      </c>
      <c r="D32" s="6"/>
      <c r="E32" s="6"/>
      <c r="F32" s="6"/>
      <c r="G32" s="6"/>
      <c r="H32" s="6"/>
      <c r="I32" s="6"/>
      <c r="J32" s="6"/>
    </row>
    <row r="33" spans="1:10" x14ac:dyDescent="0.45">
      <c r="A33" s="91">
        <v>8</v>
      </c>
      <c r="B33" s="89">
        <v>52.357321652065075</v>
      </c>
      <c r="C33" s="89">
        <v>0.6426783479349254</v>
      </c>
      <c r="D33" s="6"/>
      <c r="E33" s="6"/>
      <c r="F33" s="6"/>
      <c r="G33" s="6"/>
      <c r="H33" s="6"/>
      <c r="I33" s="6"/>
      <c r="J33" s="6"/>
    </row>
    <row r="34" spans="1:10" x14ac:dyDescent="0.45">
      <c r="A34" s="91">
        <v>9</v>
      </c>
      <c r="B34" s="89">
        <v>53.114100959532742</v>
      </c>
      <c r="C34" s="89">
        <v>-2.1141009595327418</v>
      </c>
      <c r="D34" s="6"/>
      <c r="E34" s="6"/>
      <c r="F34" s="6"/>
      <c r="G34" s="6"/>
      <c r="H34" s="6"/>
      <c r="I34" s="6"/>
      <c r="J34" s="6"/>
    </row>
    <row r="35" spans="1:10" x14ac:dyDescent="0.45">
      <c r="A35" s="91">
        <v>10</v>
      </c>
      <c r="B35" s="89">
        <v>46.142261159783061</v>
      </c>
      <c r="C35" s="89">
        <v>1.857738840216939</v>
      </c>
      <c r="D35" s="6"/>
      <c r="E35" s="6"/>
      <c r="F35" s="6"/>
      <c r="G35" s="6"/>
      <c r="H35" s="6"/>
      <c r="I35" s="6"/>
      <c r="J35" s="6"/>
    </row>
    <row r="36" spans="1:10" x14ac:dyDescent="0.45">
      <c r="A36" s="91">
        <v>11</v>
      </c>
      <c r="B36" s="89">
        <v>51.438464747601166</v>
      </c>
      <c r="C36" s="89">
        <v>-1.4384647476011665</v>
      </c>
      <c r="D36" s="6"/>
      <c r="E36" s="6"/>
      <c r="F36" s="6"/>
      <c r="G36" s="6"/>
      <c r="H36" s="6"/>
      <c r="I36" s="6"/>
      <c r="J36" s="6"/>
    </row>
    <row r="37" spans="1:10" x14ac:dyDescent="0.45">
      <c r="A37" s="91">
        <v>12</v>
      </c>
      <c r="B37" s="89">
        <v>53.114100959532742</v>
      </c>
      <c r="C37" s="89">
        <v>-1.1141009595327418</v>
      </c>
      <c r="D37" s="6"/>
      <c r="E37" s="6"/>
      <c r="F37" s="6"/>
      <c r="G37" s="6"/>
      <c r="H37" s="6"/>
      <c r="I37" s="6"/>
      <c r="J37" s="6"/>
    </row>
    <row r="38" spans="1:10" x14ac:dyDescent="0.45">
      <c r="A38" s="91">
        <v>13</v>
      </c>
      <c r="B38" s="89">
        <v>47.709428452231954</v>
      </c>
      <c r="C38" s="89">
        <v>-0.70942845223195405</v>
      </c>
      <c r="D38" s="6"/>
      <c r="E38" s="6"/>
      <c r="F38" s="6"/>
      <c r="G38" s="6"/>
      <c r="H38" s="6"/>
      <c r="I38" s="6"/>
      <c r="J38" s="6"/>
    </row>
    <row r="39" spans="1:10" x14ac:dyDescent="0.45">
      <c r="A39" s="91">
        <v>14</v>
      </c>
      <c r="B39" s="89">
        <v>51.438464747601166</v>
      </c>
      <c r="C39" s="89">
        <v>1.5615352523988335</v>
      </c>
      <c r="D39" s="6"/>
      <c r="E39" s="6"/>
      <c r="F39" s="6"/>
      <c r="G39" s="6"/>
      <c r="H39" s="6"/>
      <c r="I39" s="6"/>
      <c r="J39" s="6"/>
    </row>
    <row r="40" spans="1:10" x14ac:dyDescent="0.45">
      <c r="A40" s="91">
        <v>15</v>
      </c>
      <c r="B40" s="89">
        <v>50.35753024614101</v>
      </c>
      <c r="C40" s="89">
        <v>0.64246975385898963</v>
      </c>
      <c r="D40" s="6"/>
      <c r="E40" s="6"/>
      <c r="F40" s="6"/>
      <c r="G40" s="6"/>
      <c r="H40" s="6"/>
      <c r="I40" s="6"/>
      <c r="J40" s="6"/>
    </row>
    <row r="41" spans="1:10" x14ac:dyDescent="0.45">
      <c r="A41" s="91">
        <v>16</v>
      </c>
      <c r="B41" s="89">
        <v>50.35753024614101</v>
      </c>
      <c r="C41" s="89">
        <v>1.6424697538589896</v>
      </c>
      <c r="D41" s="6"/>
      <c r="E41" s="6"/>
      <c r="F41" s="6"/>
      <c r="G41" s="6"/>
      <c r="H41" s="6"/>
      <c r="I41" s="6"/>
      <c r="J41" s="6"/>
    </row>
    <row r="42" spans="1:10" x14ac:dyDescent="0.45">
      <c r="A42" s="91">
        <v>17</v>
      </c>
      <c r="B42" s="89">
        <v>51.438464747601166</v>
      </c>
      <c r="C42" s="89">
        <v>2.5615352523988335</v>
      </c>
      <c r="D42" s="6"/>
      <c r="E42" s="6"/>
      <c r="F42" s="6"/>
      <c r="G42" s="6"/>
      <c r="H42" s="6"/>
      <c r="I42" s="6"/>
      <c r="J42" s="6"/>
    </row>
    <row r="43" spans="1:10" x14ac:dyDescent="0.45">
      <c r="A43" s="91">
        <v>18</v>
      </c>
      <c r="B43" s="89">
        <v>51.438464747601166</v>
      </c>
      <c r="C43" s="89">
        <v>0.56153525239883351</v>
      </c>
      <c r="D43" s="6"/>
      <c r="E43" s="6"/>
      <c r="F43" s="6"/>
      <c r="G43" s="6"/>
      <c r="H43" s="6"/>
      <c r="I43" s="6"/>
      <c r="J43" s="6"/>
    </row>
    <row r="44" spans="1:10" x14ac:dyDescent="0.45">
      <c r="A44" s="91">
        <v>19</v>
      </c>
      <c r="B44" s="89">
        <v>53.114100959532742</v>
      </c>
      <c r="C44" s="89">
        <v>0.8858990404672582</v>
      </c>
      <c r="D44" s="6"/>
      <c r="E44" s="6"/>
      <c r="F44" s="6"/>
      <c r="G44" s="6"/>
      <c r="H44" s="6"/>
      <c r="I44" s="6"/>
      <c r="J44" s="6"/>
    </row>
    <row r="45" spans="1:10" x14ac:dyDescent="0.45">
      <c r="A45" s="91">
        <v>20</v>
      </c>
      <c r="B45" s="89">
        <v>50.35753024614101</v>
      </c>
      <c r="C45" s="89">
        <v>-3.3575302461410104</v>
      </c>
      <c r="D45" s="6"/>
      <c r="E45" s="6"/>
      <c r="F45" s="6"/>
      <c r="G45" s="6"/>
      <c r="H45" s="6"/>
      <c r="I45" s="6"/>
      <c r="J45" s="6"/>
    </row>
    <row r="46" spans="1:10" x14ac:dyDescent="0.45">
      <c r="A46" s="91">
        <v>21</v>
      </c>
      <c r="B46" s="89">
        <v>50.35753024614101</v>
      </c>
      <c r="C46" s="89">
        <v>-0.35753024614101037</v>
      </c>
      <c r="D46" s="6"/>
      <c r="E46" s="6"/>
      <c r="F46" s="6"/>
      <c r="G46" s="6"/>
      <c r="H46" s="6"/>
      <c r="I46" s="6"/>
      <c r="J46" s="6"/>
    </row>
    <row r="47" spans="1:10" x14ac:dyDescent="0.45">
      <c r="A47" s="91">
        <v>22</v>
      </c>
      <c r="B47" s="89">
        <v>53.708802670004161</v>
      </c>
      <c r="C47" s="89">
        <v>-0.70880267000416097</v>
      </c>
      <c r="D47" s="6"/>
      <c r="E47" s="6"/>
      <c r="F47" s="6"/>
      <c r="G47" s="6"/>
      <c r="H47" s="6"/>
      <c r="I47" s="6"/>
      <c r="J47" s="6"/>
    </row>
    <row r="48" spans="1:10" x14ac:dyDescent="0.45">
      <c r="A48" s="91">
        <v>23</v>
      </c>
      <c r="B48" s="89">
        <v>49.114518147684599</v>
      </c>
      <c r="C48" s="89">
        <v>-0.11451814768459911</v>
      </c>
      <c r="D48" s="6"/>
      <c r="E48" s="6"/>
      <c r="F48" s="6"/>
      <c r="G48" s="6"/>
      <c r="H48" s="6"/>
      <c r="I48" s="6"/>
      <c r="J48" s="6"/>
    </row>
    <row r="49" spans="1:10" x14ac:dyDescent="0.45">
      <c r="A49" s="91">
        <v>24</v>
      </c>
      <c r="B49" s="89">
        <v>49.114518147684599</v>
      </c>
      <c r="C49" s="89">
        <v>-1.1145181476845991</v>
      </c>
      <c r="D49" s="6"/>
      <c r="E49" s="6"/>
      <c r="F49" s="6"/>
      <c r="G49" s="6"/>
      <c r="H49" s="6"/>
      <c r="I49" s="6"/>
      <c r="J49" s="6"/>
    </row>
    <row r="50" spans="1:10" x14ac:dyDescent="0.45">
      <c r="A50" s="91">
        <v>25</v>
      </c>
      <c r="B50" s="89">
        <v>46.142261159783061</v>
      </c>
      <c r="C50" s="89">
        <v>0.85773884021693902</v>
      </c>
      <c r="D50" s="6"/>
      <c r="E50" s="6"/>
      <c r="F50" s="6"/>
      <c r="G50" s="6"/>
      <c r="H50" s="6"/>
      <c r="I50" s="6"/>
      <c r="J50" s="6"/>
    </row>
    <row r="51" spans="1:10" x14ac:dyDescent="0.45">
      <c r="A51" s="91">
        <v>26</v>
      </c>
      <c r="B51" s="89">
        <v>52.357321652065075</v>
      </c>
      <c r="C51" s="89">
        <v>1.6426783479349254</v>
      </c>
      <c r="D51" s="6"/>
      <c r="E51" s="6"/>
      <c r="F51" s="6"/>
      <c r="G51" s="6"/>
      <c r="H51" s="6"/>
      <c r="I51" s="6"/>
      <c r="J51" s="6"/>
    </row>
    <row r="52" spans="1:10" x14ac:dyDescent="0.45">
      <c r="A52" s="91">
        <v>27</v>
      </c>
      <c r="B52" s="89">
        <v>46.142261159783061</v>
      </c>
      <c r="C52" s="89">
        <v>-1.142261159783061</v>
      </c>
      <c r="D52" s="6"/>
      <c r="E52" s="6"/>
      <c r="F52" s="6"/>
      <c r="G52" s="6"/>
      <c r="H52" s="6"/>
      <c r="I52" s="6"/>
      <c r="J52" s="6"/>
    </row>
    <row r="53" spans="1:10" x14ac:dyDescent="0.45">
      <c r="A53" s="91">
        <v>28</v>
      </c>
      <c r="B53" s="89">
        <v>53.708802670004161</v>
      </c>
      <c r="C53" s="89">
        <v>1.291197329995839</v>
      </c>
      <c r="D53" s="6"/>
      <c r="E53" s="6"/>
      <c r="F53" s="6"/>
      <c r="G53" s="6"/>
      <c r="H53" s="6"/>
      <c r="I53" s="6"/>
      <c r="J53" s="6"/>
    </row>
    <row r="54" spans="1:10" x14ac:dyDescent="0.45">
      <c r="A54" s="91">
        <v>29</v>
      </c>
      <c r="B54" s="89">
        <v>47.709428452231954</v>
      </c>
      <c r="C54" s="89">
        <v>0.29057154776804595</v>
      </c>
      <c r="D54" s="6"/>
      <c r="E54" s="6"/>
      <c r="F54" s="6"/>
      <c r="G54" s="6"/>
      <c r="H54" s="6"/>
      <c r="I54" s="6"/>
      <c r="J54" s="6"/>
    </row>
    <row r="55" spans="1:10" ht="18.600000000000001" thickBot="1" x14ac:dyDescent="0.5">
      <c r="A55" s="92">
        <v>30</v>
      </c>
      <c r="B55" s="90">
        <v>51.438464747601166</v>
      </c>
      <c r="C55" s="90">
        <v>-3.4384647476011665</v>
      </c>
      <c r="D55" s="6"/>
      <c r="E55" s="6"/>
      <c r="F55" s="6"/>
      <c r="G55" s="6"/>
      <c r="H55" s="6"/>
      <c r="I55" s="6"/>
      <c r="J55" s="6"/>
    </row>
  </sheetData>
  <phoneticPr fontId="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データ</vt:lpstr>
      <vt:lpstr>相関係数</vt:lpstr>
      <vt:lpstr>区間推定</vt:lpstr>
      <vt:lpstr>直交多項式による解析結果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2020-02-14T15:00:00Z</dcterms:created>
  <dcterms:modified xsi:type="dcterms:W3CDTF">2021-08-13T01:49:23Z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