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015" windowHeight="7530" activeTab="4"/>
  </bookViews>
  <sheets>
    <sheet name="数量化理論1類_結果" sheetId="14" r:id="rId1"/>
    <sheet name="数量化理論1類_初期値" sheetId="13" r:id="rId2"/>
    <sheet name="ダミー変数化" sheetId="6" r:id="rId3"/>
    <sheet name="データラベル" sheetId="16" r:id="rId4"/>
    <sheet name="数量化理論1類_データ" sheetId="1" r:id="rId5"/>
  </sheets>
  <definedNames>
    <definedName name="solver_adj" localSheetId="0" hidden="1">数量化理論1類_結果!$B$24:$P$24</definedName>
    <definedName name="solver_adj" localSheetId="1" hidden="1">数量化理論1類_初期値!$B$24:$P$24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数量化理論1類_結果!$F$24</definedName>
    <definedName name="solver_lhs1" localSheetId="1" hidden="1">数量化理論1類_初期値!$F$24</definedName>
    <definedName name="solver_lhs2" localSheetId="0" hidden="1">数量化理論1類_結果!$J$24</definedName>
    <definedName name="solver_lhs2" localSheetId="1" hidden="1">数量化理論1類_初期値!$J$24</definedName>
    <definedName name="solver_lhs3" localSheetId="0" hidden="1">数量化理論1類_結果!$N$24</definedName>
    <definedName name="solver_lhs3" localSheetId="1" hidden="1">数量化理論1類_初期値!$N$24</definedName>
    <definedName name="solver_lin" localSheetId="0" hidden="1">2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数量化理論1類_結果!$S$24</definedName>
    <definedName name="solver_opt" localSheetId="1" hidden="1">数量化理論1類_初期値!$S$24</definedName>
    <definedName name="solver_pre" localSheetId="0" hidden="1">0.000001</definedName>
    <definedName name="solver_pre" localSheetId="1" hidden="1">0.000001</definedName>
    <definedName name="solver_rel1" localSheetId="0" hidden="1">2</definedName>
    <definedName name="solver_rel1" localSheetId="1" hidden="1">2</definedName>
    <definedName name="solver_rel2" localSheetId="0" hidden="1">2</definedName>
    <definedName name="solver_rel2" localSheetId="1" hidden="1">2</definedName>
    <definedName name="solver_rel3" localSheetId="0" hidden="1">2</definedName>
    <definedName name="solver_rel3" localSheetId="1" hidden="1">2</definedName>
    <definedName name="solver_rhs1" localSheetId="0" hidden="1">0</definedName>
    <definedName name="solver_rhs1" localSheetId="1" hidden="1">0</definedName>
    <definedName name="solver_rhs2" localSheetId="0" hidden="1">0</definedName>
    <definedName name="solver_rhs2" localSheetId="1" hidden="1">0</definedName>
    <definedName name="solver_rhs3" localSheetId="0" hidden="1">0</definedName>
    <definedName name="solver_rhs3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Q50" i="14"/>
  <c r="N50"/>
  <c r="O55"/>
  <c r="C57"/>
  <c r="C55"/>
  <c r="O57"/>
  <c r="K57"/>
  <c r="G57"/>
  <c r="O56"/>
  <c r="K55"/>
  <c r="K56"/>
  <c r="G56"/>
  <c r="G55"/>
  <c r="C56"/>
  <c r="V27"/>
  <c r="V26"/>
  <c r="V25"/>
  <c r="V24"/>
  <c r="V23"/>
  <c r="B28"/>
  <c r="B29" l="1"/>
  <c r="C29"/>
  <c r="D29"/>
  <c r="E29"/>
  <c r="F29"/>
  <c r="G29"/>
  <c r="H29"/>
  <c r="I29"/>
  <c r="J29"/>
  <c r="K29"/>
  <c r="L29"/>
  <c r="M29"/>
  <c r="N29"/>
  <c r="O29"/>
  <c r="P29"/>
  <c r="B30"/>
  <c r="C30"/>
  <c r="D30"/>
  <c r="E30"/>
  <c r="F30"/>
  <c r="G30"/>
  <c r="H30"/>
  <c r="I30"/>
  <c r="J30"/>
  <c r="K30"/>
  <c r="L30"/>
  <c r="M30"/>
  <c r="N30"/>
  <c r="O30"/>
  <c r="P30"/>
  <c r="B31"/>
  <c r="C31"/>
  <c r="D31"/>
  <c r="E31"/>
  <c r="F31"/>
  <c r="G31"/>
  <c r="H31"/>
  <c r="I31"/>
  <c r="J31"/>
  <c r="K31"/>
  <c r="L31"/>
  <c r="M31"/>
  <c r="N31"/>
  <c r="O31"/>
  <c r="P31"/>
  <c r="B32"/>
  <c r="C32"/>
  <c r="D32"/>
  <c r="E32"/>
  <c r="F32"/>
  <c r="G32"/>
  <c r="H32"/>
  <c r="I32"/>
  <c r="J32"/>
  <c r="K32"/>
  <c r="L32"/>
  <c r="M32"/>
  <c r="N32"/>
  <c r="O32"/>
  <c r="P32"/>
  <c r="B33"/>
  <c r="C33"/>
  <c r="D33"/>
  <c r="E33"/>
  <c r="F33"/>
  <c r="G33"/>
  <c r="H33"/>
  <c r="I33"/>
  <c r="J33"/>
  <c r="K33"/>
  <c r="L33"/>
  <c r="M33"/>
  <c r="N33"/>
  <c r="O33"/>
  <c r="P33"/>
  <c r="B34"/>
  <c r="C34"/>
  <c r="D34"/>
  <c r="E34"/>
  <c r="F34"/>
  <c r="G34"/>
  <c r="H34"/>
  <c r="I34"/>
  <c r="J34"/>
  <c r="K34"/>
  <c r="L34"/>
  <c r="M34"/>
  <c r="N34"/>
  <c r="O34"/>
  <c r="P34"/>
  <c r="B35"/>
  <c r="C35"/>
  <c r="D35"/>
  <c r="E35"/>
  <c r="F35"/>
  <c r="G35"/>
  <c r="H35"/>
  <c r="I35"/>
  <c r="J35"/>
  <c r="K35"/>
  <c r="L35"/>
  <c r="M35"/>
  <c r="N35"/>
  <c r="O35"/>
  <c r="P35"/>
  <c r="B36"/>
  <c r="C36"/>
  <c r="D36"/>
  <c r="E36"/>
  <c r="F36"/>
  <c r="G36"/>
  <c r="H36"/>
  <c r="I36"/>
  <c r="J36"/>
  <c r="K36"/>
  <c r="L36"/>
  <c r="M36"/>
  <c r="N36"/>
  <c r="O36"/>
  <c r="P36"/>
  <c r="B37"/>
  <c r="C37"/>
  <c r="D37"/>
  <c r="E37"/>
  <c r="F37"/>
  <c r="G37"/>
  <c r="H37"/>
  <c r="I37"/>
  <c r="J37"/>
  <c r="K37"/>
  <c r="L37"/>
  <c r="M37"/>
  <c r="N37"/>
  <c r="O37"/>
  <c r="P37"/>
  <c r="B38"/>
  <c r="C38"/>
  <c r="D38"/>
  <c r="E38"/>
  <c r="F38"/>
  <c r="G38"/>
  <c r="H38"/>
  <c r="I38"/>
  <c r="J38"/>
  <c r="K38"/>
  <c r="L38"/>
  <c r="M38"/>
  <c r="N38"/>
  <c r="O38"/>
  <c r="P38"/>
  <c r="B39"/>
  <c r="C39"/>
  <c r="D39"/>
  <c r="E39"/>
  <c r="F39"/>
  <c r="G39"/>
  <c r="H39"/>
  <c r="I39"/>
  <c r="J39"/>
  <c r="K39"/>
  <c r="L39"/>
  <c r="M39"/>
  <c r="N39"/>
  <c r="O39"/>
  <c r="P39"/>
  <c r="B40"/>
  <c r="C40"/>
  <c r="D40"/>
  <c r="E40"/>
  <c r="F40"/>
  <c r="G40"/>
  <c r="H40"/>
  <c r="I40"/>
  <c r="J40"/>
  <c r="K40"/>
  <c r="L40"/>
  <c r="M40"/>
  <c r="N40"/>
  <c r="O40"/>
  <c r="P40"/>
  <c r="B41"/>
  <c r="C41"/>
  <c r="D41"/>
  <c r="E41"/>
  <c r="F41"/>
  <c r="G41"/>
  <c r="H41"/>
  <c r="I41"/>
  <c r="J41"/>
  <c r="K41"/>
  <c r="L41"/>
  <c r="M41"/>
  <c r="N41"/>
  <c r="O41"/>
  <c r="P41"/>
  <c r="B42"/>
  <c r="C42"/>
  <c r="D42"/>
  <c r="E42"/>
  <c r="F42"/>
  <c r="G42"/>
  <c r="H42"/>
  <c r="I42"/>
  <c r="J42"/>
  <c r="K42"/>
  <c r="L42"/>
  <c r="M42"/>
  <c r="N42"/>
  <c r="O42"/>
  <c r="P42"/>
  <c r="B43"/>
  <c r="C43"/>
  <c r="D43"/>
  <c r="E43"/>
  <c r="F43"/>
  <c r="G43"/>
  <c r="H43"/>
  <c r="I43"/>
  <c r="J43"/>
  <c r="K43"/>
  <c r="L43"/>
  <c r="M43"/>
  <c r="N43"/>
  <c r="O43"/>
  <c r="P43"/>
  <c r="B44"/>
  <c r="C44"/>
  <c r="D44"/>
  <c r="E44"/>
  <c r="F44"/>
  <c r="G44"/>
  <c r="H44"/>
  <c r="I44"/>
  <c r="J44"/>
  <c r="K44"/>
  <c r="L44"/>
  <c r="M44"/>
  <c r="N44"/>
  <c r="O44"/>
  <c r="P44"/>
  <c r="B45"/>
  <c r="C45"/>
  <c r="D45"/>
  <c r="E45"/>
  <c r="F45"/>
  <c r="G45"/>
  <c r="H45"/>
  <c r="I45"/>
  <c r="J45"/>
  <c r="K45"/>
  <c r="L45"/>
  <c r="M45"/>
  <c r="N45"/>
  <c r="O45"/>
  <c r="P45"/>
  <c r="B46"/>
  <c r="C46"/>
  <c r="D46"/>
  <c r="E46"/>
  <c r="F46"/>
  <c r="G46"/>
  <c r="H46"/>
  <c r="I46"/>
  <c r="J46"/>
  <c r="K46"/>
  <c r="L46"/>
  <c r="M46"/>
  <c r="N46"/>
  <c r="O46"/>
  <c r="P46"/>
  <c r="B47"/>
  <c r="C47"/>
  <c r="D47"/>
  <c r="E47"/>
  <c r="F47"/>
  <c r="G47"/>
  <c r="H47"/>
  <c r="I47"/>
  <c r="J47"/>
  <c r="K47"/>
  <c r="L47"/>
  <c r="M47"/>
  <c r="N47"/>
  <c r="O47"/>
  <c r="P47"/>
  <c r="C28"/>
  <c r="D28"/>
  <c r="D48" s="1"/>
  <c r="E28"/>
  <c r="F28"/>
  <c r="F48" s="1"/>
  <c r="G28"/>
  <c r="H28"/>
  <c r="H48" s="1"/>
  <c r="I28"/>
  <c r="J28"/>
  <c r="J48" s="1"/>
  <c r="K28"/>
  <c r="L28"/>
  <c r="L48" s="1"/>
  <c r="M28"/>
  <c r="N28"/>
  <c r="N48" s="1"/>
  <c r="O28"/>
  <c r="P28"/>
  <c r="P48" s="1"/>
  <c r="B48" l="1"/>
  <c r="O48"/>
  <c r="N49" s="1"/>
  <c r="M48"/>
  <c r="K48"/>
  <c r="I48"/>
  <c r="G48"/>
  <c r="E48"/>
  <c r="C48"/>
  <c r="J49"/>
  <c r="J50" s="1"/>
  <c r="B49" l="1"/>
  <c r="F50"/>
  <c r="G54" s="1"/>
  <c r="F49"/>
  <c r="B50"/>
  <c r="B54" s="1"/>
  <c r="I54"/>
  <c r="F54"/>
  <c r="P54"/>
  <c r="O54"/>
  <c r="N54"/>
  <c r="K54"/>
  <c r="J54"/>
  <c r="M54"/>
  <c r="L54"/>
  <c r="H54" l="1"/>
  <c r="C54"/>
  <c r="D54"/>
  <c r="E54"/>
  <c r="R21" l="1"/>
  <c r="R20"/>
  <c r="R19"/>
  <c r="R18"/>
  <c r="R17"/>
  <c r="R16"/>
  <c r="R15"/>
  <c r="R14"/>
  <c r="R13"/>
  <c r="R12"/>
  <c r="R11"/>
  <c r="R10"/>
  <c r="R9"/>
  <c r="R8"/>
  <c r="R7"/>
  <c r="R6"/>
  <c r="R5"/>
  <c r="R4"/>
  <c r="R3"/>
  <c r="R2"/>
  <c r="Q28" s="1"/>
  <c r="R21" i="13"/>
  <c r="S21" s="1"/>
  <c r="R3"/>
  <c r="S3" s="1"/>
  <c r="R4"/>
  <c r="S4" s="1"/>
  <c r="R5"/>
  <c r="S5" s="1"/>
  <c r="R6"/>
  <c r="S6" s="1"/>
  <c r="R7"/>
  <c r="S7" s="1"/>
  <c r="R8"/>
  <c r="S8" s="1"/>
  <c r="R9"/>
  <c r="S9" s="1"/>
  <c r="R10"/>
  <c r="S10" s="1"/>
  <c r="R11"/>
  <c r="S11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20"/>
  <c r="S20" s="1"/>
  <c r="R2"/>
  <c r="S2" s="1"/>
  <c r="S2" i="14" l="1"/>
  <c r="S4"/>
  <c r="Q30"/>
  <c r="S6"/>
  <c r="Q32"/>
  <c r="S8"/>
  <c r="Q34"/>
  <c r="S10"/>
  <c r="Q36"/>
  <c r="S12"/>
  <c r="Q38"/>
  <c r="S14"/>
  <c r="Q40"/>
  <c r="S16"/>
  <c r="Q42"/>
  <c r="S18"/>
  <c r="Q44"/>
  <c r="S20"/>
  <c r="Q46"/>
  <c r="S3"/>
  <c r="Q29"/>
  <c r="S5"/>
  <c r="Q31"/>
  <c r="S7"/>
  <c r="Q33"/>
  <c r="S9"/>
  <c r="Q35"/>
  <c r="S11"/>
  <c r="Q37"/>
  <c r="S13"/>
  <c r="Q39"/>
  <c r="S15"/>
  <c r="Q41"/>
  <c r="S17"/>
  <c r="Q43"/>
  <c r="S19"/>
  <c r="Q45"/>
  <c r="S21"/>
  <c r="Q47"/>
  <c r="S24" i="13"/>
  <c r="Q54" i="14" l="1"/>
  <c r="S24"/>
  <c r="Q48"/>
  <c r="Q49"/>
</calcChain>
</file>

<file path=xl/sharedStrings.xml><?xml version="1.0" encoding="utf-8"?>
<sst xmlns="http://schemas.openxmlformats.org/spreadsheetml/2006/main" count="166" uniqueCount="87">
  <si>
    <t>年代</t>
    <rPh sb="0" eb="2">
      <t>ネンダイ</t>
    </rPh>
    <phoneticPr fontId="1"/>
  </si>
  <si>
    <t>住所</t>
    <rPh sb="0" eb="2">
      <t>ジュウショ</t>
    </rPh>
    <phoneticPr fontId="1"/>
  </si>
  <si>
    <t>職業</t>
    <rPh sb="0" eb="2">
      <t>ショクギョウ</t>
    </rPh>
    <phoneticPr fontId="1"/>
  </si>
  <si>
    <t>交通手段</t>
    <rPh sb="0" eb="2">
      <t>コウツウ</t>
    </rPh>
    <rPh sb="2" eb="4">
      <t>シュダン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</si>
  <si>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</si>
  <si>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</si>
  <si>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</si>
  <si>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</si>
  <si>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</si>
  <si>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</si>
  <si>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</si>
  <si>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</si>
  <si>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専業主婦</t>
    <rPh sb="0" eb="2">
      <t>センギョウ</t>
    </rPh>
    <rPh sb="2" eb="4">
      <t>シュフ</t>
    </rPh>
    <phoneticPr fontId="1"/>
  </si>
  <si>
    <t>自営業</t>
    <rPh sb="0" eb="3">
      <t>ジエイギョウ</t>
    </rPh>
    <phoneticPr fontId="1"/>
  </si>
  <si>
    <t>電車</t>
    <rPh sb="0" eb="2">
      <t>デンシャ</t>
    </rPh>
    <phoneticPr fontId="1"/>
  </si>
  <si>
    <t>車</t>
    <rPh sb="0" eb="1">
      <t>クルマ</t>
    </rPh>
    <phoneticPr fontId="1"/>
  </si>
  <si>
    <t>徒歩・自転車</t>
    <rPh sb="0" eb="2">
      <t>トホ</t>
    </rPh>
    <rPh sb="3" eb="6">
      <t>ジテンシャ</t>
    </rPh>
    <phoneticPr fontId="1"/>
  </si>
  <si>
    <t>会社員・公務員</t>
    <rPh sb="0" eb="3">
      <t>カイシャイン</t>
    </rPh>
    <rPh sb="4" eb="7">
      <t>コウムイン</t>
    </rPh>
    <phoneticPr fontId="1"/>
  </si>
  <si>
    <r>
      <t>ID(</t>
    </r>
    <r>
      <rPr>
        <i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)</t>
    </r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</si>
  <si>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Ph sb="0" eb="2">
      <t>ネンダイ</t>
    </rPh>
    <phoneticPr fontId="1"/>
  </si>
  <si>
    <r>
      <t>住所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Ph sb="0" eb="2">
      <t>ジュウショ</t>
    </rPh>
    <phoneticPr fontId="1"/>
  </si>
  <si>
    <r>
      <t>職業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Ph sb="0" eb="2">
      <t>ショクギョウ</t>
    </rPh>
    <phoneticPr fontId="1"/>
  </si>
  <si>
    <r>
      <t>交通手段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</t>
    </r>
    <rPh sb="0" eb="2">
      <t>コウツウ</t>
    </rPh>
    <rPh sb="2" eb="4">
      <t>シュダン</t>
    </rPh>
    <phoneticPr fontId="1"/>
  </si>
  <si>
    <r>
      <t>商品購入額（千円）</t>
    </r>
    <r>
      <rPr>
        <i/>
        <sz val="11"/>
        <color theme="1"/>
        <rFont val="ＭＳ Ｐゴシック"/>
        <family val="3"/>
        <charset val="128"/>
        <scheme val="minor"/>
      </rPr>
      <t>y</t>
    </r>
    <rPh sb="0" eb="2">
      <t>ショウヒン</t>
    </rPh>
    <rPh sb="2" eb="4">
      <t>コウニュウ</t>
    </rPh>
    <rPh sb="4" eb="5">
      <t>ガク</t>
    </rPh>
    <rPh sb="6" eb="8">
      <t>センエン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</si>
  <si>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rPh sb="0" eb="2">
      <t>ネンダイ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</si>
  <si>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Ph sb="0" eb="2">
      <t>ネンダイ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</si>
  <si>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Ph sb="0" eb="2">
      <t>ネンダイ</t>
    </rPh>
    <phoneticPr fontId="1"/>
  </si>
  <si>
    <r>
      <t>年代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Ph sb="0" eb="2">
      <t>ネンダイ</t>
    </rPh>
    <phoneticPr fontId="1"/>
  </si>
  <si>
    <r>
      <t>住所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Ph sb="0" eb="2">
      <t>ジュウショ</t>
    </rPh>
    <phoneticPr fontId="1"/>
  </si>
  <si>
    <r>
      <t>住所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ジュウショ</t>
    </rPh>
    <phoneticPr fontId="1"/>
  </si>
  <si>
    <r>
      <t>住所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ジュウショ</t>
    </rPh>
    <phoneticPr fontId="1"/>
  </si>
  <si>
    <r>
      <t>住所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24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ジュウショ</t>
    </rPh>
    <phoneticPr fontId="1"/>
  </si>
  <si>
    <r>
      <t>職業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rPh sb="0" eb="2">
      <t>ショクギョウ</t>
    </rPh>
    <phoneticPr fontId="1"/>
  </si>
  <si>
    <r>
      <t>職業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ショクギョウ</t>
    </rPh>
    <phoneticPr fontId="1"/>
  </si>
  <si>
    <r>
      <t>職業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ショクギョウ</t>
    </rPh>
    <phoneticPr fontId="1"/>
  </si>
  <si>
    <r>
      <t>職業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34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ショクギョウ</t>
    </rPh>
    <phoneticPr fontId="1"/>
  </si>
  <si>
    <r>
      <t>交通手段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41</t>
    </r>
    <rPh sb="0" eb="2">
      <t>コウツウ</t>
    </rPh>
    <rPh sb="2" eb="4">
      <t>シュダン</t>
    </rPh>
    <phoneticPr fontId="1"/>
  </si>
  <si>
    <r>
      <t>交通手段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42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コウツウ</t>
    </rPh>
    <rPh sb="2" eb="4">
      <t>シュダン</t>
    </rPh>
    <phoneticPr fontId="1"/>
  </si>
  <si>
    <r>
      <t>交通手段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43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コウツウ</t>
    </rPh>
    <rPh sb="2" eb="4">
      <t>シュダン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</si>
  <si>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</si>
  <si>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</si>
  <si>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</si>
  <si>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</si>
  <si>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</si>
  <si>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</si>
  <si>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</si>
  <si>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24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</si>
  <si>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</si>
  <si>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</si>
  <si>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</si>
  <si>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34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</si>
  <si>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</si>
  <si>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</si>
  <si>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43</t>
    </r>
    <r>
      <rPr>
        <sz val="11"/>
        <color theme="1"/>
        <rFont val="ＭＳ Ｐゴシック"/>
        <family val="2"/>
        <charset val="128"/>
        <scheme val="minor"/>
      </rPr>
      <t/>
    </r>
  </si>
  <si>
    <t>予測値</t>
    <rPh sb="0" eb="3">
      <t>ヨソクチ</t>
    </rPh>
    <phoneticPr fontId="1"/>
  </si>
  <si>
    <t>残差</t>
    <rPh sb="0" eb="2">
      <t>ザンサ</t>
    </rPh>
    <phoneticPr fontId="1"/>
  </si>
  <si>
    <t>残差平方和</t>
    <rPh sb="0" eb="2">
      <t>ザンサ</t>
    </rPh>
    <rPh sb="2" eb="4">
      <t>ヘイホウ</t>
    </rPh>
    <rPh sb="4" eb="5">
      <t>ワ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</si>
  <si>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</si>
  <si>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</si>
  <si>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1２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12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</si>
  <si>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1３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13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</si>
  <si>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14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</si>
  <si>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</si>
  <si>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22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</si>
  <si>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23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</si>
  <si>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24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24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</si>
  <si>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</si>
  <si>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32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</si>
  <si>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33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</si>
  <si>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34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34</t>
    </r>
    <r>
      <rPr>
        <sz val="11"/>
        <color theme="1"/>
        <rFont val="ＭＳ Ｐゴシック"/>
        <family val="2"/>
        <charset val="128"/>
        <scheme val="minor"/>
      </rPr>
      <t/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</si>
  <si>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</si>
  <si>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42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</si>
  <si>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41</t>
    </r>
    <r>
      <rPr>
        <sz val="11"/>
        <color theme="1"/>
        <rFont val="ＭＳ Ｐゴシック"/>
        <family val="3"/>
        <charset val="128"/>
        <scheme val="minor"/>
      </rPr>
      <t>×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43</t>
    </r>
    <r>
      <rPr>
        <sz val="11"/>
        <color theme="1"/>
        <rFont val="ＭＳ Ｐゴシック"/>
        <family val="2"/>
        <charset val="128"/>
        <scheme val="minor"/>
      </rPr>
      <t/>
    </r>
  </si>
  <si>
    <t>合計</t>
    <rPh sb="0" eb="2">
      <t>ゴウケイ</t>
    </rPh>
    <phoneticPr fontId="1"/>
  </si>
  <si>
    <t>カテゴリ合計</t>
    <rPh sb="4" eb="6">
      <t>ゴウケイ</t>
    </rPh>
    <phoneticPr fontId="1"/>
  </si>
  <si>
    <t>カテゴリ平均</t>
    <rPh sb="4" eb="6">
      <t>ヘイキン</t>
    </rPh>
    <phoneticPr fontId="1"/>
  </si>
  <si>
    <t>基準化した係数</t>
    <rPh sb="0" eb="3">
      <t>キジュンカ</t>
    </rPh>
    <rPh sb="5" eb="7">
      <t>ケイスウ</t>
    </rPh>
    <phoneticPr fontId="1"/>
  </si>
  <si>
    <t>定数項</t>
    <rPh sb="0" eb="3">
      <t>テイスウコウ</t>
    </rPh>
    <phoneticPr fontId="1"/>
  </si>
  <si>
    <r>
      <t>決定係数</t>
    </r>
    <r>
      <rPr>
        <i/>
        <sz val="11"/>
        <rFont val="ＭＳ Ｐゴシック"/>
        <family val="3"/>
        <charset val="128"/>
      </rPr>
      <t>R</t>
    </r>
    <r>
      <rPr>
        <vertAlign val="superscript"/>
        <sz val="11"/>
        <rFont val="ＭＳ Ｐゴシック"/>
        <family val="3"/>
        <charset val="128"/>
      </rPr>
      <t>2</t>
    </r>
    <rPh sb="0" eb="2">
      <t>ケッテイ</t>
    </rPh>
    <rPh sb="2" eb="4">
      <t>ケイスウ</t>
    </rPh>
    <phoneticPr fontId="5"/>
  </si>
  <si>
    <r>
      <t>重相関係数</t>
    </r>
    <r>
      <rPr>
        <i/>
        <sz val="11"/>
        <color theme="1"/>
        <rFont val="ＭＳ Ｐゴシック"/>
        <family val="3"/>
        <charset val="128"/>
        <scheme val="minor"/>
      </rPr>
      <t>R</t>
    </r>
    <rPh sb="0" eb="1">
      <t>ジュウ</t>
    </rPh>
    <rPh sb="1" eb="3">
      <t>ソウカン</t>
    </rPh>
    <rPh sb="3" eb="5">
      <t>ケイスウ</t>
    </rPh>
    <phoneticPr fontId="1"/>
  </si>
  <si>
    <t>残差平方和</t>
    <rPh sb="0" eb="2">
      <t>ザンサ</t>
    </rPh>
    <rPh sb="2" eb="4">
      <t>ヘイホウ</t>
    </rPh>
    <rPh sb="4" eb="5">
      <t>ワ</t>
    </rPh>
    <phoneticPr fontId="1"/>
  </si>
  <si>
    <t>商品購入額の偏差平方和</t>
    <rPh sb="0" eb="2">
      <t>ショウヒン</t>
    </rPh>
    <rPh sb="2" eb="4">
      <t>コウニュウ</t>
    </rPh>
    <rPh sb="4" eb="5">
      <t>ガク</t>
    </rPh>
    <rPh sb="6" eb="8">
      <t>ヘンサ</t>
    </rPh>
    <rPh sb="8" eb="11">
      <t>ヘイホウワ</t>
    </rPh>
    <phoneticPr fontId="5"/>
  </si>
  <si>
    <r>
      <t>商品購入額の予測値の偏差平方和</t>
    </r>
    <r>
      <rPr>
        <i/>
        <sz val="11"/>
        <color theme="1"/>
        <rFont val="ＭＳ Ｐゴシック"/>
        <family val="3"/>
        <charset val="128"/>
        <scheme val="minor"/>
      </rPr>
      <t/>
    </r>
    <rPh sb="0" eb="2">
      <t>ショウヒン</t>
    </rPh>
    <rPh sb="2" eb="4">
      <t>コウニュウ</t>
    </rPh>
    <rPh sb="4" eb="5">
      <t>ガク</t>
    </rPh>
    <rPh sb="6" eb="9">
      <t>ヨソクチ</t>
    </rPh>
    <rPh sb="10" eb="12">
      <t>ヘンサ</t>
    </rPh>
    <rPh sb="12" eb="15">
      <t>ヘイホウワ</t>
    </rPh>
    <phoneticPr fontId="5"/>
  </si>
  <si>
    <t>レンジ</t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</si>
  <si>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</si>
  <si>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</si>
  <si>
    <t>パート・アルバイト</t>
    <phoneticPr fontId="1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</si>
</sst>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00_ 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0" fontId="0" fillId="0" borderId="3" xfId="0" applyFill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76" fontId="0" fillId="0" borderId="0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6" fontId="0" fillId="0" borderId="0" xfId="0" applyNumberFormat="1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7"/>
  <sheetViews>
    <sheetView topLeftCell="G37" zoomScale="80" zoomScaleNormal="80" workbookViewId="0"/>
  </sheetViews>
  <sheetFormatPr defaultRowHeight="13.5"/>
  <cols>
    <col min="1" max="1" width="5.25" bestFit="1" customWidth="1"/>
    <col min="2" max="3" width="8.5" bestFit="1" customWidth="1"/>
    <col min="4" max="6" width="7.75" bestFit="1" customWidth="1"/>
    <col min="7" max="9" width="8.5" bestFit="1" customWidth="1"/>
    <col min="10" max="13" width="7.75" bestFit="1" customWidth="1"/>
    <col min="14" max="16" width="11.625" bestFit="1" customWidth="1"/>
    <col min="17" max="17" width="18.625" bestFit="1" customWidth="1"/>
    <col min="18" max="18" width="8.5" bestFit="1" customWidth="1"/>
    <col min="19" max="19" width="11.25" bestFit="1" customWidth="1"/>
    <col min="21" max="21" width="28.5" bestFit="1" customWidth="1"/>
    <col min="22" max="22" width="10.5" bestFit="1" customWidth="1"/>
  </cols>
  <sheetData>
    <row r="1" spans="1:19" ht="16.5">
      <c r="A1" s="10" t="s">
        <v>18</v>
      </c>
      <c r="B1" s="10" t="s">
        <v>24</v>
      </c>
      <c r="C1" s="10" t="s">
        <v>25</v>
      </c>
      <c r="D1" s="10" t="s">
        <v>26</v>
      </c>
      <c r="E1" s="10" t="s">
        <v>27</v>
      </c>
      <c r="F1" s="10" t="s">
        <v>28</v>
      </c>
      <c r="G1" s="10" t="s">
        <v>29</v>
      </c>
      <c r="H1" s="10" t="s">
        <v>30</v>
      </c>
      <c r="I1" s="10" t="s">
        <v>31</v>
      </c>
      <c r="J1" s="10" t="s">
        <v>32</v>
      </c>
      <c r="K1" s="10" t="s">
        <v>33</v>
      </c>
      <c r="L1" s="10" t="s">
        <v>34</v>
      </c>
      <c r="M1" s="10" t="s">
        <v>35</v>
      </c>
      <c r="N1" s="10" t="s">
        <v>36</v>
      </c>
      <c r="O1" s="10" t="s">
        <v>37</v>
      </c>
      <c r="P1" s="10" t="s">
        <v>38</v>
      </c>
      <c r="Q1" s="10" t="s">
        <v>23</v>
      </c>
      <c r="R1" s="13" t="s">
        <v>54</v>
      </c>
      <c r="S1" s="13" t="s">
        <v>55</v>
      </c>
    </row>
    <row r="2" spans="1:19">
      <c r="A2" s="3">
        <v>1</v>
      </c>
      <c r="B2" s="3">
        <v>0</v>
      </c>
      <c r="C2" s="3">
        <v>0</v>
      </c>
      <c r="D2" s="3">
        <v>1</v>
      </c>
      <c r="E2" s="3">
        <v>0</v>
      </c>
      <c r="F2" s="3">
        <v>0</v>
      </c>
      <c r="G2" s="3">
        <v>1</v>
      </c>
      <c r="H2" s="3">
        <v>0</v>
      </c>
      <c r="I2" s="3">
        <v>0</v>
      </c>
      <c r="J2" s="3">
        <v>1</v>
      </c>
      <c r="K2" s="3">
        <v>0</v>
      </c>
      <c r="L2" s="3">
        <v>0</v>
      </c>
      <c r="M2" s="3">
        <v>0</v>
      </c>
      <c r="N2" s="6">
        <v>0</v>
      </c>
      <c r="O2" s="6">
        <v>1</v>
      </c>
      <c r="P2" s="6">
        <v>0</v>
      </c>
      <c r="Q2" s="3">
        <v>72</v>
      </c>
      <c r="R2" s="16">
        <f>SUMPRODUCT(B2:P2,$B$24:$P$24)</f>
        <v>68.404931292836224</v>
      </c>
      <c r="S2" s="16">
        <f>Q2-R2</f>
        <v>3.5950687071637759</v>
      </c>
    </row>
    <row r="3" spans="1:19">
      <c r="A3" s="1">
        <v>2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1">
        <v>1</v>
      </c>
      <c r="L3" s="1">
        <v>0</v>
      </c>
      <c r="M3" s="1">
        <v>0</v>
      </c>
      <c r="N3" s="2">
        <v>0</v>
      </c>
      <c r="O3" s="1">
        <v>0</v>
      </c>
      <c r="P3" s="1">
        <v>1</v>
      </c>
      <c r="Q3" s="1">
        <v>24</v>
      </c>
      <c r="R3" s="18">
        <f t="shared" ref="R3:R20" si="0">SUMPRODUCT(B3:P3,$B$24:$P$24)</f>
        <v>31.033021491067199</v>
      </c>
      <c r="S3" s="18">
        <f t="shared" ref="S3:S21" si="1">Q3-R3</f>
        <v>-7.0330214910671991</v>
      </c>
    </row>
    <row r="4" spans="1:19">
      <c r="A4" s="1">
        <v>3</v>
      </c>
      <c r="B4" s="1">
        <v>0</v>
      </c>
      <c r="C4" s="1">
        <v>0</v>
      </c>
      <c r="D4" s="1">
        <v>1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v>0</v>
      </c>
      <c r="M4" s="1">
        <v>0</v>
      </c>
      <c r="N4" s="1">
        <v>1</v>
      </c>
      <c r="O4" s="1">
        <v>0</v>
      </c>
      <c r="P4" s="1">
        <v>0</v>
      </c>
      <c r="Q4" s="1">
        <v>84</v>
      </c>
      <c r="R4" s="18">
        <f t="shared" si="0"/>
        <v>89.628297394595521</v>
      </c>
      <c r="S4" s="18">
        <f t="shared" si="1"/>
        <v>-5.6282973945955206</v>
      </c>
    </row>
    <row r="5" spans="1:19">
      <c r="A5" s="1">
        <v>4</v>
      </c>
      <c r="B5" s="1">
        <v>0</v>
      </c>
      <c r="C5" s="1">
        <v>1</v>
      </c>
      <c r="D5" s="1">
        <v>0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2">
        <v>0</v>
      </c>
      <c r="O5" s="1">
        <v>0</v>
      </c>
      <c r="P5" s="1">
        <v>1</v>
      </c>
      <c r="Q5" s="1">
        <v>48</v>
      </c>
      <c r="R5" s="18">
        <f t="shared" si="0"/>
        <v>52.228569337984027</v>
      </c>
      <c r="S5" s="18">
        <f t="shared" si="1"/>
        <v>-4.2285693379840268</v>
      </c>
    </row>
    <row r="6" spans="1:19">
      <c r="A6" s="1">
        <v>5</v>
      </c>
      <c r="B6" s="1">
        <v>0</v>
      </c>
      <c r="C6" s="1">
        <v>1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1</v>
      </c>
      <c r="M6" s="1">
        <v>0</v>
      </c>
      <c r="N6" s="2">
        <v>0</v>
      </c>
      <c r="O6" s="1">
        <v>0</v>
      </c>
      <c r="P6" s="1">
        <v>1</v>
      </c>
      <c r="Q6" s="1">
        <v>60</v>
      </c>
      <c r="R6" s="18">
        <f t="shared" si="0"/>
        <v>59.995824744424709</v>
      </c>
      <c r="S6" s="18">
        <f t="shared" si="1"/>
        <v>4.1752555752907483E-3</v>
      </c>
    </row>
    <row r="7" spans="1:19">
      <c r="A7" s="1">
        <v>6</v>
      </c>
      <c r="B7" s="1">
        <v>0</v>
      </c>
      <c r="C7" s="1">
        <v>0</v>
      </c>
      <c r="D7" s="1">
        <v>1</v>
      </c>
      <c r="E7" s="1">
        <v>0</v>
      </c>
      <c r="F7" s="1">
        <v>0</v>
      </c>
      <c r="G7" s="1">
        <v>1</v>
      </c>
      <c r="H7" s="1">
        <v>0</v>
      </c>
      <c r="I7" s="1">
        <v>0</v>
      </c>
      <c r="J7" s="1">
        <v>0</v>
      </c>
      <c r="K7" s="1">
        <v>0</v>
      </c>
      <c r="L7" s="1">
        <v>1</v>
      </c>
      <c r="M7" s="1">
        <v>0</v>
      </c>
      <c r="N7" s="2">
        <v>0</v>
      </c>
      <c r="O7" s="1">
        <v>0</v>
      </c>
      <c r="P7" s="1">
        <v>1</v>
      </c>
      <c r="Q7" s="1">
        <v>72</v>
      </c>
      <c r="R7" s="18">
        <f t="shared" si="0"/>
        <v>65.648961947990358</v>
      </c>
      <c r="S7" s="18">
        <f t="shared" si="1"/>
        <v>6.3510380520096419</v>
      </c>
    </row>
    <row r="8" spans="1:19">
      <c r="A8" s="1">
        <v>7</v>
      </c>
      <c r="B8" s="1">
        <v>0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1</v>
      </c>
      <c r="M8" s="1">
        <v>0</v>
      </c>
      <c r="N8" s="2">
        <v>0</v>
      </c>
      <c r="O8" s="1">
        <v>0</v>
      </c>
      <c r="P8" s="1">
        <v>1</v>
      </c>
      <c r="Q8" s="1">
        <v>36</v>
      </c>
      <c r="R8" s="18">
        <f t="shared" si="0"/>
        <v>28.967032562082704</v>
      </c>
      <c r="S8" s="18">
        <f t="shared" si="1"/>
        <v>7.0329674379172964</v>
      </c>
    </row>
    <row r="9" spans="1:19">
      <c r="A9" s="1">
        <v>8</v>
      </c>
      <c r="B9" s="1">
        <v>0</v>
      </c>
      <c r="C9" s="1">
        <v>1</v>
      </c>
      <c r="D9" s="1">
        <v>0</v>
      </c>
      <c r="E9" s="1">
        <v>0</v>
      </c>
      <c r="F9" s="1">
        <v>0</v>
      </c>
      <c r="G9" s="1">
        <v>0</v>
      </c>
      <c r="H9" s="1">
        <v>1</v>
      </c>
      <c r="I9" s="1">
        <v>0</v>
      </c>
      <c r="J9" s="1">
        <v>0</v>
      </c>
      <c r="K9" s="1">
        <v>1</v>
      </c>
      <c r="L9" s="1">
        <v>0</v>
      </c>
      <c r="M9" s="1">
        <v>0</v>
      </c>
      <c r="N9" s="2">
        <v>0</v>
      </c>
      <c r="O9" s="1">
        <v>0</v>
      </c>
      <c r="P9" s="2">
        <v>1</v>
      </c>
      <c r="Q9" s="1">
        <v>60</v>
      </c>
      <c r="R9" s="18">
        <f t="shared" si="0"/>
        <v>54.294558266968522</v>
      </c>
      <c r="S9" s="18">
        <f t="shared" si="1"/>
        <v>5.7054417330314777</v>
      </c>
    </row>
    <row r="10" spans="1:19">
      <c r="A10" s="1">
        <v>9</v>
      </c>
      <c r="B10" s="1">
        <v>0</v>
      </c>
      <c r="C10" s="1">
        <v>0</v>
      </c>
      <c r="D10" s="1">
        <v>1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1</v>
      </c>
      <c r="M10" s="1">
        <v>0</v>
      </c>
      <c r="N10" s="2">
        <v>0</v>
      </c>
      <c r="O10" s="1">
        <v>0</v>
      </c>
      <c r="P10" s="1">
        <v>1</v>
      </c>
      <c r="Q10" s="1">
        <v>72</v>
      </c>
      <c r="R10" s="18">
        <f t="shared" si="0"/>
        <v>78.774877227343225</v>
      </c>
      <c r="S10" s="18">
        <f t="shared" si="1"/>
        <v>-6.7748772273432252</v>
      </c>
    </row>
    <row r="11" spans="1:19">
      <c r="A11" s="1">
        <v>10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1</v>
      </c>
      <c r="M11" s="1">
        <v>0</v>
      </c>
      <c r="N11" s="2">
        <v>0</v>
      </c>
      <c r="O11" s="1">
        <v>0</v>
      </c>
      <c r="P11" s="2">
        <v>1</v>
      </c>
      <c r="Q11" s="1">
        <v>60</v>
      </c>
      <c r="R11" s="18">
        <f t="shared" si="0"/>
        <v>57.881706541549676</v>
      </c>
      <c r="S11" s="18">
        <f t="shared" si="1"/>
        <v>2.1182934584503244</v>
      </c>
    </row>
    <row r="12" spans="1:19">
      <c r="A12" s="1">
        <v>11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1</v>
      </c>
      <c r="H12" s="1">
        <v>0</v>
      </c>
      <c r="I12" s="1">
        <v>0</v>
      </c>
      <c r="J12" s="1">
        <v>0</v>
      </c>
      <c r="K12" s="1">
        <v>0</v>
      </c>
      <c r="L12" s="1">
        <v>1</v>
      </c>
      <c r="M12" s="1">
        <v>0</v>
      </c>
      <c r="N12" s="2">
        <v>0</v>
      </c>
      <c r="O12" s="1">
        <v>0</v>
      </c>
      <c r="P12" s="1">
        <v>1</v>
      </c>
      <c r="Q12" s="1">
        <v>60</v>
      </c>
      <c r="R12" s="18">
        <f t="shared" si="0"/>
        <v>65.648961947990358</v>
      </c>
      <c r="S12" s="18">
        <f t="shared" si="1"/>
        <v>-5.6489619479903581</v>
      </c>
    </row>
    <row r="13" spans="1:19">
      <c r="A13" s="1">
        <v>12</v>
      </c>
      <c r="B13" s="1">
        <v>0</v>
      </c>
      <c r="C13" s="1">
        <v>0</v>
      </c>
      <c r="D13" s="1">
        <v>0</v>
      </c>
      <c r="E13" s="1">
        <v>1</v>
      </c>
      <c r="F13" s="1">
        <v>1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  <c r="N13" s="1">
        <v>1</v>
      </c>
      <c r="O13" s="1">
        <v>0</v>
      </c>
      <c r="P13" s="1">
        <v>0</v>
      </c>
      <c r="Q13" s="1">
        <v>84</v>
      </c>
      <c r="R13" s="18">
        <f t="shared" si="0"/>
        <v>78.371032271870163</v>
      </c>
      <c r="S13" s="18">
        <f t="shared" si="1"/>
        <v>5.6289677281298367</v>
      </c>
    </row>
    <row r="14" spans="1:19">
      <c r="A14" s="1">
        <v>13</v>
      </c>
      <c r="B14" s="1">
        <v>1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0</v>
      </c>
      <c r="J14" s="1">
        <v>1</v>
      </c>
      <c r="K14" s="1">
        <v>0</v>
      </c>
      <c r="L14" s="1">
        <v>0</v>
      </c>
      <c r="M14" s="1">
        <v>0</v>
      </c>
      <c r="N14" s="2">
        <v>0</v>
      </c>
      <c r="O14" s="1">
        <v>1</v>
      </c>
      <c r="P14" s="1">
        <v>0</v>
      </c>
      <c r="Q14" s="1">
        <v>36</v>
      </c>
      <c r="R14" s="18">
        <f t="shared" si="0"/>
        <v>39.595149543206254</v>
      </c>
      <c r="S14" s="18">
        <f t="shared" si="1"/>
        <v>-3.5951495432062544</v>
      </c>
    </row>
    <row r="15" spans="1:19">
      <c r="A15" s="1">
        <v>14</v>
      </c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1</v>
      </c>
      <c r="J15" s="1">
        <v>1</v>
      </c>
      <c r="K15" s="1">
        <v>0</v>
      </c>
      <c r="L15" s="1">
        <v>0</v>
      </c>
      <c r="M15" s="1">
        <v>0</v>
      </c>
      <c r="N15" s="2">
        <v>0</v>
      </c>
      <c r="O15" s="1">
        <v>0</v>
      </c>
      <c r="P15" s="1">
        <v>1</v>
      </c>
      <c r="Q15" s="1">
        <v>12</v>
      </c>
      <c r="R15" s="18">
        <f t="shared" si="0"/>
        <v>11.999985186569379</v>
      </c>
      <c r="S15" s="18">
        <f t="shared" si="1"/>
        <v>1.481343062081919E-5</v>
      </c>
    </row>
    <row r="16" spans="1:19">
      <c r="A16" s="1">
        <v>15</v>
      </c>
      <c r="B16" s="1">
        <v>0</v>
      </c>
      <c r="C16" s="1">
        <v>1</v>
      </c>
      <c r="D16" s="1">
        <v>0</v>
      </c>
      <c r="E16" s="1">
        <v>0</v>
      </c>
      <c r="F16" s="1">
        <v>1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1</v>
      </c>
      <c r="N16" s="2">
        <v>0</v>
      </c>
      <c r="O16" s="1">
        <v>1</v>
      </c>
      <c r="P16" s="1">
        <v>0</v>
      </c>
      <c r="Q16" s="1">
        <v>108</v>
      </c>
      <c r="R16" s="18">
        <f t="shared" si="0"/>
        <v>108.35893623265623</v>
      </c>
      <c r="S16" s="18">
        <f t="shared" si="1"/>
        <v>-0.35893623265623376</v>
      </c>
    </row>
    <row r="17" spans="1:22">
      <c r="A17" s="1">
        <v>16</v>
      </c>
      <c r="B17" s="1">
        <v>0</v>
      </c>
      <c r="C17" s="1">
        <v>0</v>
      </c>
      <c r="D17" s="1">
        <v>0</v>
      </c>
      <c r="E17" s="1">
        <v>1</v>
      </c>
      <c r="F17" s="1">
        <v>0</v>
      </c>
      <c r="G17" s="1">
        <v>1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1</v>
      </c>
      <c r="N17" s="2">
        <v>0</v>
      </c>
      <c r="O17" s="1">
        <v>1</v>
      </c>
      <c r="P17" s="1">
        <v>0</v>
      </c>
      <c r="Q17" s="1">
        <v>84</v>
      </c>
      <c r="R17" s="18">
        <f t="shared" si="0"/>
        <v>89.628893034143658</v>
      </c>
      <c r="S17" s="18">
        <f t="shared" si="1"/>
        <v>-5.6288930341436583</v>
      </c>
    </row>
    <row r="18" spans="1:22">
      <c r="A18" s="1">
        <v>17</v>
      </c>
      <c r="B18" s="1">
        <v>1</v>
      </c>
      <c r="C18" s="1">
        <v>0</v>
      </c>
      <c r="D18" s="1">
        <v>0</v>
      </c>
      <c r="E18" s="1">
        <v>0</v>
      </c>
      <c r="F18" s="1">
        <v>0</v>
      </c>
      <c r="G18" s="1">
        <v>1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0</v>
      </c>
      <c r="N18" s="2">
        <v>0</v>
      </c>
      <c r="O18" s="1">
        <v>0</v>
      </c>
      <c r="P18" s="1">
        <v>1</v>
      </c>
      <c r="Q18" s="1">
        <v>48</v>
      </c>
      <c r="R18" s="18">
        <f t="shared" si="0"/>
        <v>46.672424533785588</v>
      </c>
      <c r="S18" s="18">
        <f t="shared" si="1"/>
        <v>1.3275754662144124</v>
      </c>
    </row>
    <row r="19" spans="1:22">
      <c r="A19" s="1">
        <v>18</v>
      </c>
      <c r="B19" s="1">
        <v>1</v>
      </c>
      <c r="C19" s="1">
        <v>0</v>
      </c>
      <c r="D19" s="1">
        <v>0</v>
      </c>
      <c r="E19" s="1">
        <v>0</v>
      </c>
      <c r="F19" s="1">
        <v>1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1</v>
      </c>
      <c r="M19" s="1">
        <v>0</v>
      </c>
      <c r="N19" s="2">
        <v>0</v>
      </c>
      <c r="O19" s="1">
        <v>0</v>
      </c>
      <c r="P19" s="1">
        <v>1</v>
      </c>
      <c r="Q19" s="1">
        <v>60</v>
      </c>
      <c r="R19" s="18">
        <f t="shared" si="0"/>
        <v>57.732350884153945</v>
      </c>
      <c r="S19" s="18">
        <f t="shared" si="1"/>
        <v>2.267649115846055</v>
      </c>
    </row>
    <row r="20" spans="1:22">
      <c r="A20" s="1">
        <v>19</v>
      </c>
      <c r="B20" s="1">
        <v>0</v>
      </c>
      <c r="C20" s="1">
        <v>1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1</v>
      </c>
      <c r="M20" s="1">
        <v>0</v>
      </c>
      <c r="N20" s="2">
        <v>0</v>
      </c>
      <c r="O20" s="1">
        <v>0</v>
      </c>
      <c r="P20" s="1">
        <v>1</v>
      </c>
      <c r="Q20" s="1">
        <v>72</v>
      </c>
      <c r="R20" s="18">
        <f t="shared" si="0"/>
        <v>73.121740023777576</v>
      </c>
      <c r="S20" s="18">
        <f t="shared" si="1"/>
        <v>-1.1217400237775763</v>
      </c>
    </row>
    <row r="21" spans="1:22">
      <c r="A21" s="4">
        <v>20</v>
      </c>
      <c r="B21" s="4">
        <v>0</v>
      </c>
      <c r="C21" s="4">
        <v>0</v>
      </c>
      <c r="D21" s="4">
        <v>1</v>
      </c>
      <c r="E21" s="4">
        <v>0</v>
      </c>
      <c r="F21" s="4">
        <v>1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1</v>
      </c>
      <c r="N21" s="7">
        <v>0</v>
      </c>
      <c r="O21" s="4">
        <v>1</v>
      </c>
      <c r="P21" s="4">
        <v>0</v>
      </c>
      <c r="Q21" s="4">
        <v>120</v>
      </c>
      <c r="R21" s="19">
        <f>SUMPRODUCT(B21:P21,$B$24:$P$24)</f>
        <v>114.01207343622188</v>
      </c>
      <c r="S21" s="19">
        <f t="shared" si="1"/>
        <v>5.9879265637781174</v>
      </c>
    </row>
    <row r="23" spans="1:22" ht="16.5">
      <c r="B23" s="8" t="s">
        <v>57</v>
      </c>
      <c r="C23" s="8" t="s">
        <v>40</v>
      </c>
      <c r="D23" s="8" t="s">
        <v>41</v>
      </c>
      <c r="E23" s="8" t="s">
        <v>42</v>
      </c>
      <c r="F23" s="8" t="s">
        <v>43</v>
      </c>
      <c r="G23" s="8" t="s">
        <v>44</v>
      </c>
      <c r="H23" s="8" t="s">
        <v>45</v>
      </c>
      <c r="I23" s="8" t="s">
        <v>46</v>
      </c>
      <c r="J23" s="8" t="s">
        <v>47</v>
      </c>
      <c r="K23" s="8" t="s">
        <v>48</v>
      </c>
      <c r="L23" s="8" t="s">
        <v>49</v>
      </c>
      <c r="M23" s="8" t="s">
        <v>50</v>
      </c>
      <c r="N23" s="8" t="s">
        <v>51</v>
      </c>
      <c r="O23" s="8" t="s">
        <v>52</v>
      </c>
      <c r="P23" s="8" t="s">
        <v>53</v>
      </c>
      <c r="S23" s="12" t="s">
        <v>56</v>
      </c>
      <c r="U23" s="25" t="s">
        <v>80</v>
      </c>
      <c r="V23" s="16">
        <f>S24</f>
        <v>437.03564262211978</v>
      </c>
    </row>
    <row r="24" spans="1:22">
      <c r="B24" s="15">
        <v>68.58577105140624</v>
      </c>
      <c r="C24" s="15">
        <v>83.975160191029872</v>
      </c>
      <c r="D24" s="15">
        <v>89.628297394595521</v>
      </c>
      <c r="E24" s="15">
        <v>78.371032271870163</v>
      </c>
      <c r="F24" s="15">
        <v>0</v>
      </c>
      <c r="G24" s="15">
        <v>-13.125915279352869</v>
      </c>
      <c r="H24" s="15">
        <v>-20.89317068579355</v>
      </c>
      <c r="I24" s="15">
        <v>-44.154707461694883</v>
      </c>
      <c r="J24" s="15">
        <v>0</v>
      </c>
      <c r="K24" s="15">
        <v>3.6436471648741859</v>
      </c>
      <c r="L24" s="15">
        <v>1.5776582358896922</v>
      </c>
      <c r="M24" s="15">
        <v>32.481226864032791</v>
      </c>
      <c r="N24" s="15">
        <v>0</v>
      </c>
      <c r="O24" s="15">
        <v>-8.0974508224064348</v>
      </c>
      <c r="P24" s="15">
        <v>-12.431078403141978</v>
      </c>
      <c r="S24" s="14">
        <f>SUMSQ(S2:S21)</f>
        <v>437.03564262211978</v>
      </c>
      <c r="U24" s="1" t="s">
        <v>81</v>
      </c>
      <c r="V24" s="26">
        <f>VAR(Q2:Q21)*(20-1)</f>
        <v>12988.800000000003</v>
      </c>
    </row>
    <row r="25" spans="1:22">
      <c r="U25" s="1" t="s">
        <v>82</v>
      </c>
      <c r="V25" s="26">
        <f>V24-V23</f>
        <v>12551.764357377882</v>
      </c>
    </row>
    <row r="26" spans="1:22" ht="15.75">
      <c r="U26" s="1" t="s">
        <v>78</v>
      </c>
      <c r="V26" s="18">
        <f>V25/V24</f>
        <v>0.966352885361071</v>
      </c>
    </row>
    <row r="27" spans="1:22" ht="16.5">
      <c r="A27" s="10" t="s">
        <v>18</v>
      </c>
      <c r="B27" s="17" t="s">
        <v>58</v>
      </c>
      <c r="C27" s="17" t="s">
        <v>59</v>
      </c>
      <c r="D27" s="17" t="s">
        <v>60</v>
      </c>
      <c r="E27" s="17" t="s">
        <v>61</v>
      </c>
      <c r="F27" s="17" t="s">
        <v>62</v>
      </c>
      <c r="G27" s="17" t="s">
        <v>63</v>
      </c>
      <c r="H27" s="17" t="s">
        <v>64</v>
      </c>
      <c r="I27" s="17" t="s">
        <v>65</v>
      </c>
      <c r="J27" s="17" t="s">
        <v>66</v>
      </c>
      <c r="K27" s="17" t="s">
        <v>67</v>
      </c>
      <c r="L27" s="17" t="s">
        <v>68</v>
      </c>
      <c r="M27" s="17" t="s">
        <v>69</v>
      </c>
      <c r="N27" s="17" t="s">
        <v>70</v>
      </c>
      <c r="O27" s="17" t="s">
        <v>71</v>
      </c>
      <c r="P27" s="17" t="s">
        <v>72</v>
      </c>
      <c r="Q27" s="11" t="s">
        <v>54</v>
      </c>
      <c r="U27" s="4" t="s">
        <v>79</v>
      </c>
      <c r="V27" s="19">
        <f>SQRT(V26)</f>
        <v>0.9830324945601091</v>
      </c>
    </row>
    <row r="28" spans="1:22">
      <c r="A28" s="3">
        <v>1</v>
      </c>
      <c r="B28" s="16">
        <f>B$24*B2</f>
        <v>0</v>
      </c>
      <c r="C28" s="16">
        <f t="shared" ref="C28:P28" si="2">C$24*C2</f>
        <v>0</v>
      </c>
      <c r="D28" s="16">
        <f t="shared" si="2"/>
        <v>89.628297394595521</v>
      </c>
      <c r="E28" s="16">
        <f t="shared" si="2"/>
        <v>0</v>
      </c>
      <c r="F28" s="16">
        <f t="shared" si="2"/>
        <v>0</v>
      </c>
      <c r="G28" s="16">
        <f t="shared" si="2"/>
        <v>-13.125915279352869</v>
      </c>
      <c r="H28" s="16">
        <f t="shared" si="2"/>
        <v>0</v>
      </c>
      <c r="I28" s="16">
        <f t="shared" si="2"/>
        <v>0</v>
      </c>
      <c r="J28" s="16">
        <f t="shared" si="2"/>
        <v>0</v>
      </c>
      <c r="K28" s="16">
        <f t="shared" si="2"/>
        <v>0</v>
      </c>
      <c r="L28" s="16">
        <f t="shared" si="2"/>
        <v>0</v>
      </c>
      <c r="M28" s="16">
        <f t="shared" si="2"/>
        <v>0</v>
      </c>
      <c r="N28" s="16">
        <f t="shared" si="2"/>
        <v>0</v>
      </c>
      <c r="O28" s="16">
        <f t="shared" si="2"/>
        <v>-8.0974508224064348</v>
      </c>
      <c r="P28" s="16">
        <f t="shared" si="2"/>
        <v>0</v>
      </c>
      <c r="Q28" s="20">
        <f>R2</f>
        <v>68.404931292836224</v>
      </c>
    </row>
    <row r="29" spans="1:22">
      <c r="A29" s="1">
        <v>2</v>
      </c>
      <c r="B29" s="18">
        <f t="shared" ref="B29:P29" si="3">B$24*B3</f>
        <v>0</v>
      </c>
      <c r="C29" s="18">
        <f t="shared" si="3"/>
        <v>83.975160191029872</v>
      </c>
      <c r="D29" s="18">
        <f t="shared" si="3"/>
        <v>0</v>
      </c>
      <c r="E29" s="18">
        <f t="shared" si="3"/>
        <v>0</v>
      </c>
      <c r="F29" s="18">
        <f t="shared" si="3"/>
        <v>0</v>
      </c>
      <c r="G29" s="18">
        <f t="shared" si="3"/>
        <v>0</v>
      </c>
      <c r="H29" s="18">
        <f t="shared" si="3"/>
        <v>0</v>
      </c>
      <c r="I29" s="18">
        <f t="shared" si="3"/>
        <v>-44.154707461694883</v>
      </c>
      <c r="J29" s="18">
        <f t="shared" si="3"/>
        <v>0</v>
      </c>
      <c r="K29" s="18">
        <f t="shared" si="3"/>
        <v>3.6436471648741859</v>
      </c>
      <c r="L29" s="18">
        <f t="shared" si="3"/>
        <v>0</v>
      </c>
      <c r="M29" s="18">
        <f t="shared" si="3"/>
        <v>0</v>
      </c>
      <c r="N29" s="18">
        <f t="shared" si="3"/>
        <v>0</v>
      </c>
      <c r="O29" s="18">
        <f t="shared" si="3"/>
        <v>0</v>
      </c>
      <c r="P29" s="18">
        <f t="shared" si="3"/>
        <v>-12.431078403141978</v>
      </c>
      <c r="Q29" s="20">
        <f t="shared" ref="Q29:Q47" si="4">R3</f>
        <v>31.033021491067199</v>
      </c>
    </row>
    <row r="30" spans="1:22">
      <c r="A30" s="1">
        <v>3</v>
      </c>
      <c r="B30" s="18">
        <f t="shared" ref="B30:P30" si="5">B$24*B4</f>
        <v>0</v>
      </c>
      <c r="C30" s="18">
        <f t="shared" si="5"/>
        <v>0</v>
      </c>
      <c r="D30" s="18">
        <f t="shared" si="5"/>
        <v>89.628297394595521</v>
      </c>
      <c r="E30" s="18">
        <f t="shared" si="5"/>
        <v>0</v>
      </c>
      <c r="F30" s="18">
        <f t="shared" si="5"/>
        <v>0</v>
      </c>
      <c r="G30" s="18">
        <f t="shared" si="5"/>
        <v>0</v>
      </c>
      <c r="H30" s="18">
        <f t="shared" si="5"/>
        <v>0</v>
      </c>
      <c r="I30" s="18">
        <f t="shared" si="5"/>
        <v>0</v>
      </c>
      <c r="J30" s="18">
        <f t="shared" si="5"/>
        <v>0</v>
      </c>
      <c r="K30" s="18">
        <f t="shared" si="5"/>
        <v>0</v>
      </c>
      <c r="L30" s="18">
        <f t="shared" si="5"/>
        <v>0</v>
      </c>
      <c r="M30" s="18">
        <f t="shared" si="5"/>
        <v>0</v>
      </c>
      <c r="N30" s="18">
        <f t="shared" si="5"/>
        <v>0</v>
      </c>
      <c r="O30" s="18">
        <f t="shared" si="5"/>
        <v>0</v>
      </c>
      <c r="P30" s="18">
        <f t="shared" si="5"/>
        <v>0</v>
      </c>
      <c r="Q30" s="20">
        <f t="shared" si="4"/>
        <v>89.628297394595521</v>
      </c>
    </row>
    <row r="31" spans="1:22">
      <c r="A31" s="1">
        <v>4</v>
      </c>
      <c r="B31" s="18">
        <f t="shared" ref="B31:P31" si="6">B$24*B5</f>
        <v>0</v>
      </c>
      <c r="C31" s="18">
        <f t="shared" si="6"/>
        <v>83.975160191029872</v>
      </c>
      <c r="D31" s="18">
        <f t="shared" si="6"/>
        <v>0</v>
      </c>
      <c r="E31" s="18">
        <f t="shared" si="6"/>
        <v>0</v>
      </c>
      <c r="F31" s="18">
        <f t="shared" si="6"/>
        <v>0</v>
      </c>
      <c r="G31" s="18">
        <f t="shared" si="6"/>
        <v>0</v>
      </c>
      <c r="H31" s="18">
        <f t="shared" si="6"/>
        <v>-20.89317068579355</v>
      </c>
      <c r="I31" s="18">
        <f t="shared" si="6"/>
        <v>0</v>
      </c>
      <c r="J31" s="18">
        <f t="shared" si="6"/>
        <v>0</v>
      </c>
      <c r="K31" s="18">
        <f t="shared" si="6"/>
        <v>0</v>
      </c>
      <c r="L31" s="18">
        <f t="shared" si="6"/>
        <v>1.5776582358896922</v>
      </c>
      <c r="M31" s="18">
        <f t="shared" si="6"/>
        <v>0</v>
      </c>
      <c r="N31" s="18">
        <f t="shared" si="6"/>
        <v>0</v>
      </c>
      <c r="O31" s="18">
        <f t="shared" si="6"/>
        <v>0</v>
      </c>
      <c r="P31" s="18">
        <f t="shared" si="6"/>
        <v>-12.431078403141978</v>
      </c>
      <c r="Q31" s="20">
        <f t="shared" si="4"/>
        <v>52.228569337984027</v>
      </c>
    </row>
    <row r="32" spans="1:22">
      <c r="A32" s="1">
        <v>5</v>
      </c>
      <c r="B32" s="18">
        <f t="shared" ref="B32:P32" si="7">B$24*B6</f>
        <v>0</v>
      </c>
      <c r="C32" s="18">
        <f t="shared" si="7"/>
        <v>83.975160191029872</v>
      </c>
      <c r="D32" s="18">
        <f t="shared" si="7"/>
        <v>0</v>
      </c>
      <c r="E32" s="18">
        <f t="shared" si="7"/>
        <v>0</v>
      </c>
      <c r="F32" s="18">
        <f t="shared" si="7"/>
        <v>0</v>
      </c>
      <c r="G32" s="18">
        <f t="shared" si="7"/>
        <v>-13.125915279352869</v>
      </c>
      <c r="H32" s="18">
        <f t="shared" si="7"/>
        <v>0</v>
      </c>
      <c r="I32" s="18">
        <f t="shared" si="7"/>
        <v>0</v>
      </c>
      <c r="J32" s="18">
        <f t="shared" si="7"/>
        <v>0</v>
      </c>
      <c r="K32" s="18">
        <f t="shared" si="7"/>
        <v>0</v>
      </c>
      <c r="L32" s="18">
        <f t="shared" si="7"/>
        <v>1.5776582358896922</v>
      </c>
      <c r="M32" s="18">
        <f t="shared" si="7"/>
        <v>0</v>
      </c>
      <c r="N32" s="18">
        <f t="shared" si="7"/>
        <v>0</v>
      </c>
      <c r="O32" s="18">
        <f t="shared" si="7"/>
        <v>0</v>
      </c>
      <c r="P32" s="18">
        <f t="shared" si="7"/>
        <v>-12.431078403141978</v>
      </c>
      <c r="Q32" s="20">
        <f t="shared" si="4"/>
        <v>59.995824744424709</v>
      </c>
    </row>
    <row r="33" spans="1:17">
      <c r="A33" s="1">
        <v>6</v>
      </c>
      <c r="B33" s="18">
        <f t="shared" ref="B33:P33" si="8">B$24*B7</f>
        <v>0</v>
      </c>
      <c r="C33" s="18">
        <f t="shared" si="8"/>
        <v>0</v>
      </c>
      <c r="D33" s="18">
        <f t="shared" si="8"/>
        <v>89.628297394595521</v>
      </c>
      <c r="E33" s="18">
        <f t="shared" si="8"/>
        <v>0</v>
      </c>
      <c r="F33" s="18">
        <f t="shared" si="8"/>
        <v>0</v>
      </c>
      <c r="G33" s="18">
        <f t="shared" si="8"/>
        <v>-13.125915279352869</v>
      </c>
      <c r="H33" s="18">
        <f t="shared" si="8"/>
        <v>0</v>
      </c>
      <c r="I33" s="18">
        <f t="shared" si="8"/>
        <v>0</v>
      </c>
      <c r="J33" s="18">
        <f t="shared" si="8"/>
        <v>0</v>
      </c>
      <c r="K33" s="18">
        <f t="shared" si="8"/>
        <v>0</v>
      </c>
      <c r="L33" s="18">
        <f t="shared" si="8"/>
        <v>1.5776582358896922</v>
      </c>
      <c r="M33" s="18">
        <f t="shared" si="8"/>
        <v>0</v>
      </c>
      <c r="N33" s="18">
        <f t="shared" si="8"/>
        <v>0</v>
      </c>
      <c r="O33" s="18">
        <f t="shared" si="8"/>
        <v>0</v>
      </c>
      <c r="P33" s="18">
        <f t="shared" si="8"/>
        <v>-12.431078403141978</v>
      </c>
      <c r="Q33" s="20">
        <f t="shared" si="4"/>
        <v>65.648961947990358</v>
      </c>
    </row>
    <row r="34" spans="1:17">
      <c r="A34" s="1">
        <v>7</v>
      </c>
      <c r="B34" s="18">
        <f t="shared" ref="B34:P34" si="9">B$24*B8</f>
        <v>0</v>
      </c>
      <c r="C34" s="18">
        <f t="shared" si="9"/>
        <v>83.975160191029872</v>
      </c>
      <c r="D34" s="18">
        <f t="shared" si="9"/>
        <v>0</v>
      </c>
      <c r="E34" s="18">
        <f t="shared" si="9"/>
        <v>0</v>
      </c>
      <c r="F34" s="18">
        <f t="shared" si="9"/>
        <v>0</v>
      </c>
      <c r="G34" s="18">
        <f t="shared" si="9"/>
        <v>0</v>
      </c>
      <c r="H34" s="18">
        <f t="shared" si="9"/>
        <v>0</v>
      </c>
      <c r="I34" s="18">
        <f t="shared" si="9"/>
        <v>-44.154707461694883</v>
      </c>
      <c r="J34" s="18">
        <f t="shared" si="9"/>
        <v>0</v>
      </c>
      <c r="K34" s="18">
        <f t="shared" si="9"/>
        <v>0</v>
      </c>
      <c r="L34" s="18">
        <f t="shared" si="9"/>
        <v>1.5776582358896922</v>
      </c>
      <c r="M34" s="18">
        <f t="shared" si="9"/>
        <v>0</v>
      </c>
      <c r="N34" s="18">
        <f t="shared" si="9"/>
        <v>0</v>
      </c>
      <c r="O34" s="18">
        <f t="shared" si="9"/>
        <v>0</v>
      </c>
      <c r="P34" s="18">
        <f t="shared" si="9"/>
        <v>-12.431078403141978</v>
      </c>
      <c r="Q34" s="20">
        <f t="shared" si="4"/>
        <v>28.967032562082704</v>
      </c>
    </row>
    <row r="35" spans="1:17">
      <c r="A35" s="1">
        <v>8</v>
      </c>
      <c r="B35" s="18">
        <f t="shared" ref="B35:P35" si="10">B$24*B9</f>
        <v>0</v>
      </c>
      <c r="C35" s="18">
        <f t="shared" si="10"/>
        <v>83.975160191029872</v>
      </c>
      <c r="D35" s="18">
        <f t="shared" si="10"/>
        <v>0</v>
      </c>
      <c r="E35" s="18">
        <f t="shared" si="10"/>
        <v>0</v>
      </c>
      <c r="F35" s="18">
        <f t="shared" si="10"/>
        <v>0</v>
      </c>
      <c r="G35" s="18">
        <f t="shared" si="10"/>
        <v>0</v>
      </c>
      <c r="H35" s="18">
        <f t="shared" si="10"/>
        <v>-20.89317068579355</v>
      </c>
      <c r="I35" s="18">
        <f t="shared" si="10"/>
        <v>0</v>
      </c>
      <c r="J35" s="18">
        <f t="shared" si="10"/>
        <v>0</v>
      </c>
      <c r="K35" s="18">
        <f t="shared" si="10"/>
        <v>3.6436471648741859</v>
      </c>
      <c r="L35" s="18">
        <f t="shared" si="10"/>
        <v>0</v>
      </c>
      <c r="M35" s="18">
        <f t="shared" si="10"/>
        <v>0</v>
      </c>
      <c r="N35" s="18">
        <f t="shared" si="10"/>
        <v>0</v>
      </c>
      <c r="O35" s="18">
        <f t="shared" si="10"/>
        <v>0</v>
      </c>
      <c r="P35" s="18">
        <f t="shared" si="10"/>
        <v>-12.431078403141978</v>
      </c>
      <c r="Q35" s="20">
        <f t="shared" si="4"/>
        <v>54.294558266968522</v>
      </c>
    </row>
    <row r="36" spans="1:17">
      <c r="A36" s="1">
        <v>9</v>
      </c>
      <c r="B36" s="18">
        <f t="shared" ref="B36:P36" si="11">B$24*B10</f>
        <v>0</v>
      </c>
      <c r="C36" s="18">
        <f t="shared" si="11"/>
        <v>0</v>
      </c>
      <c r="D36" s="18">
        <f t="shared" si="11"/>
        <v>89.628297394595521</v>
      </c>
      <c r="E36" s="18">
        <f t="shared" si="11"/>
        <v>0</v>
      </c>
      <c r="F36" s="18">
        <f t="shared" si="11"/>
        <v>0</v>
      </c>
      <c r="G36" s="18">
        <f t="shared" si="11"/>
        <v>0</v>
      </c>
      <c r="H36" s="18">
        <f t="shared" si="11"/>
        <v>0</v>
      </c>
      <c r="I36" s="18">
        <f t="shared" si="11"/>
        <v>0</v>
      </c>
      <c r="J36" s="18">
        <f t="shared" si="11"/>
        <v>0</v>
      </c>
      <c r="K36" s="18">
        <f t="shared" si="11"/>
        <v>0</v>
      </c>
      <c r="L36" s="18">
        <f t="shared" si="11"/>
        <v>1.5776582358896922</v>
      </c>
      <c r="M36" s="18">
        <f t="shared" si="11"/>
        <v>0</v>
      </c>
      <c r="N36" s="18">
        <f t="shared" si="11"/>
        <v>0</v>
      </c>
      <c r="O36" s="18">
        <f t="shared" si="11"/>
        <v>0</v>
      </c>
      <c r="P36" s="18">
        <f t="shared" si="11"/>
        <v>-12.431078403141978</v>
      </c>
      <c r="Q36" s="20">
        <f t="shared" si="4"/>
        <v>78.774877227343225</v>
      </c>
    </row>
    <row r="37" spans="1:17">
      <c r="A37" s="1">
        <v>10</v>
      </c>
      <c r="B37" s="18">
        <f t="shared" ref="B37:P37" si="12">B$24*B11</f>
        <v>0</v>
      </c>
      <c r="C37" s="18">
        <f t="shared" si="12"/>
        <v>0</v>
      </c>
      <c r="D37" s="18">
        <f t="shared" si="12"/>
        <v>89.628297394595521</v>
      </c>
      <c r="E37" s="18">
        <f t="shared" si="12"/>
        <v>0</v>
      </c>
      <c r="F37" s="18">
        <f t="shared" si="12"/>
        <v>0</v>
      </c>
      <c r="G37" s="18">
        <f t="shared" si="12"/>
        <v>0</v>
      </c>
      <c r="H37" s="18">
        <f t="shared" si="12"/>
        <v>-20.89317068579355</v>
      </c>
      <c r="I37" s="18">
        <f t="shared" si="12"/>
        <v>0</v>
      </c>
      <c r="J37" s="18">
        <f t="shared" si="12"/>
        <v>0</v>
      </c>
      <c r="K37" s="18">
        <f t="shared" si="12"/>
        <v>0</v>
      </c>
      <c r="L37" s="18">
        <f t="shared" si="12"/>
        <v>1.5776582358896922</v>
      </c>
      <c r="M37" s="18">
        <f t="shared" si="12"/>
        <v>0</v>
      </c>
      <c r="N37" s="18">
        <f t="shared" si="12"/>
        <v>0</v>
      </c>
      <c r="O37" s="18">
        <f t="shared" si="12"/>
        <v>0</v>
      </c>
      <c r="P37" s="18">
        <f t="shared" si="12"/>
        <v>-12.431078403141978</v>
      </c>
      <c r="Q37" s="20">
        <f t="shared" si="4"/>
        <v>57.881706541549676</v>
      </c>
    </row>
    <row r="38" spans="1:17">
      <c r="A38" s="1">
        <v>11</v>
      </c>
      <c r="B38" s="18">
        <f t="shared" ref="B38:P38" si="13">B$24*B12</f>
        <v>0</v>
      </c>
      <c r="C38" s="18">
        <f t="shared" si="13"/>
        <v>0</v>
      </c>
      <c r="D38" s="18">
        <f t="shared" si="13"/>
        <v>89.628297394595521</v>
      </c>
      <c r="E38" s="18">
        <f t="shared" si="13"/>
        <v>0</v>
      </c>
      <c r="F38" s="18">
        <f t="shared" si="13"/>
        <v>0</v>
      </c>
      <c r="G38" s="18">
        <f t="shared" si="13"/>
        <v>-13.125915279352869</v>
      </c>
      <c r="H38" s="18">
        <f t="shared" si="13"/>
        <v>0</v>
      </c>
      <c r="I38" s="18">
        <f t="shared" si="13"/>
        <v>0</v>
      </c>
      <c r="J38" s="18">
        <f t="shared" si="13"/>
        <v>0</v>
      </c>
      <c r="K38" s="18">
        <f t="shared" si="13"/>
        <v>0</v>
      </c>
      <c r="L38" s="18">
        <f t="shared" si="13"/>
        <v>1.5776582358896922</v>
      </c>
      <c r="M38" s="18">
        <f t="shared" si="13"/>
        <v>0</v>
      </c>
      <c r="N38" s="18">
        <f t="shared" si="13"/>
        <v>0</v>
      </c>
      <c r="O38" s="18">
        <f t="shared" si="13"/>
        <v>0</v>
      </c>
      <c r="P38" s="18">
        <f t="shared" si="13"/>
        <v>-12.431078403141978</v>
      </c>
      <c r="Q38" s="20">
        <f t="shared" si="4"/>
        <v>65.648961947990358</v>
      </c>
    </row>
    <row r="39" spans="1:17">
      <c r="A39" s="1">
        <v>12</v>
      </c>
      <c r="B39" s="18">
        <f t="shared" ref="B39:P39" si="14">B$24*B13</f>
        <v>0</v>
      </c>
      <c r="C39" s="18">
        <f t="shared" si="14"/>
        <v>0</v>
      </c>
      <c r="D39" s="18">
        <f t="shared" si="14"/>
        <v>0</v>
      </c>
      <c r="E39" s="18">
        <f t="shared" si="14"/>
        <v>78.371032271870163</v>
      </c>
      <c r="F39" s="18">
        <f t="shared" si="14"/>
        <v>0</v>
      </c>
      <c r="G39" s="18">
        <f t="shared" si="14"/>
        <v>0</v>
      </c>
      <c r="H39" s="18">
        <f t="shared" si="14"/>
        <v>0</v>
      </c>
      <c r="I39" s="18">
        <f t="shared" si="14"/>
        <v>0</v>
      </c>
      <c r="J39" s="18">
        <f t="shared" si="14"/>
        <v>0</v>
      </c>
      <c r="K39" s="18">
        <f t="shared" si="14"/>
        <v>0</v>
      </c>
      <c r="L39" s="18">
        <f t="shared" si="14"/>
        <v>0</v>
      </c>
      <c r="M39" s="18">
        <f t="shared" si="14"/>
        <v>0</v>
      </c>
      <c r="N39" s="18">
        <f t="shared" si="14"/>
        <v>0</v>
      </c>
      <c r="O39" s="18">
        <f t="shared" si="14"/>
        <v>0</v>
      </c>
      <c r="P39" s="18">
        <f t="shared" si="14"/>
        <v>0</v>
      </c>
      <c r="Q39" s="20">
        <f t="shared" si="4"/>
        <v>78.371032271870163</v>
      </c>
    </row>
    <row r="40" spans="1:17">
      <c r="A40" s="1">
        <v>13</v>
      </c>
      <c r="B40" s="18">
        <f t="shared" ref="B40:P40" si="15">B$24*B14</f>
        <v>68.58577105140624</v>
      </c>
      <c r="C40" s="18">
        <f t="shared" si="15"/>
        <v>0</v>
      </c>
      <c r="D40" s="18">
        <f t="shared" si="15"/>
        <v>0</v>
      </c>
      <c r="E40" s="18">
        <f t="shared" si="15"/>
        <v>0</v>
      </c>
      <c r="F40" s="18">
        <f t="shared" si="15"/>
        <v>0</v>
      </c>
      <c r="G40" s="18">
        <f t="shared" si="15"/>
        <v>0</v>
      </c>
      <c r="H40" s="18">
        <f t="shared" si="15"/>
        <v>-20.89317068579355</v>
      </c>
      <c r="I40" s="18">
        <f t="shared" si="15"/>
        <v>0</v>
      </c>
      <c r="J40" s="18">
        <f t="shared" si="15"/>
        <v>0</v>
      </c>
      <c r="K40" s="18">
        <f t="shared" si="15"/>
        <v>0</v>
      </c>
      <c r="L40" s="18">
        <f t="shared" si="15"/>
        <v>0</v>
      </c>
      <c r="M40" s="18">
        <f t="shared" si="15"/>
        <v>0</v>
      </c>
      <c r="N40" s="18">
        <f t="shared" si="15"/>
        <v>0</v>
      </c>
      <c r="O40" s="18">
        <f t="shared" si="15"/>
        <v>-8.0974508224064348</v>
      </c>
      <c r="P40" s="18">
        <f t="shared" si="15"/>
        <v>0</v>
      </c>
      <c r="Q40" s="20">
        <f t="shared" si="4"/>
        <v>39.595149543206254</v>
      </c>
    </row>
    <row r="41" spans="1:17">
      <c r="A41" s="1">
        <v>14</v>
      </c>
      <c r="B41" s="18">
        <f t="shared" ref="B41:P41" si="16">B$24*B15</f>
        <v>68.58577105140624</v>
      </c>
      <c r="C41" s="18">
        <f t="shared" si="16"/>
        <v>0</v>
      </c>
      <c r="D41" s="18">
        <f t="shared" si="16"/>
        <v>0</v>
      </c>
      <c r="E41" s="18">
        <f t="shared" si="16"/>
        <v>0</v>
      </c>
      <c r="F41" s="18">
        <f t="shared" si="16"/>
        <v>0</v>
      </c>
      <c r="G41" s="18">
        <f t="shared" si="16"/>
        <v>0</v>
      </c>
      <c r="H41" s="18">
        <f t="shared" si="16"/>
        <v>0</v>
      </c>
      <c r="I41" s="18">
        <f t="shared" si="16"/>
        <v>-44.154707461694883</v>
      </c>
      <c r="J41" s="18">
        <f t="shared" si="16"/>
        <v>0</v>
      </c>
      <c r="K41" s="18">
        <f t="shared" si="16"/>
        <v>0</v>
      </c>
      <c r="L41" s="18">
        <f t="shared" si="16"/>
        <v>0</v>
      </c>
      <c r="M41" s="18">
        <f t="shared" si="16"/>
        <v>0</v>
      </c>
      <c r="N41" s="18">
        <f t="shared" si="16"/>
        <v>0</v>
      </c>
      <c r="O41" s="18">
        <f t="shared" si="16"/>
        <v>0</v>
      </c>
      <c r="P41" s="18">
        <f t="shared" si="16"/>
        <v>-12.431078403141978</v>
      </c>
      <c r="Q41" s="20">
        <f t="shared" si="4"/>
        <v>11.999985186569379</v>
      </c>
    </row>
    <row r="42" spans="1:17">
      <c r="A42" s="1">
        <v>15</v>
      </c>
      <c r="B42" s="18">
        <f t="shared" ref="B42:P42" si="17">B$24*B16</f>
        <v>0</v>
      </c>
      <c r="C42" s="18">
        <f t="shared" si="17"/>
        <v>83.975160191029872</v>
      </c>
      <c r="D42" s="18">
        <f t="shared" si="17"/>
        <v>0</v>
      </c>
      <c r="E42" s="18">
        <f t="shared" si="17"/>
        <v>0</v>
      </c>
      <c r="F42" s="18">
        <f t="shared" si="17"/>
        <v>0</v>
      </c>
      <c r="G42" s="18">
        <f t="shared" si="17"/>
        <v>0</v>
      </c>
      <c r="H42" s="18">
        <f t="shared" si="17"/>
        <v>0</v>
      </c>
      <c r="I42" s="18">
        <f t="shared" si="17"/>
        <v>0</v>
      </c>
      <c r="J42" s="18">
        <f t="shared" si="17"/>
        <v>0</v>
      </c>
      <c r="K42" s="18">
        <f t="shared" si="17"/>
        <v>0</v>
      </c>
      <c r="L42" s="18">
        <f t="shared" si="17"/>
        <v>0</v>
      </c>
      <c r="M42" s="18">
        <f t="shared" si="17"/>
        <v>32.481226864032791</v>
      </c>
      <c r="N42" s="18">
        <f t="shared" si="17"/>
        <v>0</v>
      </c>
      <c r="O42" s="18">
        <f t="shared" si="17"/>
        <v>-8.0974508224064348</v>
      </c>
      <c r="P42" s="18">
        <f t="shared" si="17"/>
        <v>0</v>
      </c>
      <c r="Q42" s="20">
        <f t="shared" si="4"/>
        <v>108.35893623265623</v>
      </c>
    </row>
    <row r="43" spans="1:17">
      <c r="A43" s="1">
        <v>16</v>
      </c>
      <c r="B43" s="18">
        <f t="shared" ref="B43:P43" si="18">B$24*B17</f>
        <v>0</v>
      </c>
      <c r="C43" s="18">
        <f t="shared" si="18"/>
        <v>0</v>
      </c>
      <c r="D43" s="18">
        <f t="shared" si="18"/>
        <v>0</v>
      </c>
      <c r="E43" s="18">
        <f t="shared" si="18"/>
        <v>78.371032271870163</v>
      </c>
      <c r="F43" s="18">
        <f t="shared" si="18"/>
        <v>0</v>
      </c>
      <c r="G43" s="18">
        <f t="shared" si="18"/>
        <v>-13.125915279352869</v>
      </c>
      <c r="H43" s="18">
        <f t="shared" si="18"/>
        <v>0</v>
      </c>
      <c r="I43" s="18">
        <f t="shared" si="18"/>
        <v>0</v>
      </c>
      <c r="J43" s="18">
        <f t="shared" si="18"/>
        <v>0</v>
      </c>
      <c r="K43" s="18">
        <f t="shared" si="18"/>
        <v>0</v>
      </c>
      <c r="L43" s="18">
        <f t="shared" si="18"/>
        <v>0</v>
      </c>
      <c r="M43" s="18">
        <f t="shared" si="18"/>
        <v>32.481226864032791</v>
      </c>
      <c r="N43" s="18">
        <f t="shared" si="18"/>
        <v>0</v>
      </c>
      <c r="O43" s="18">
        <f t="shared" si="18"/>
        <v>-8.0974508224064348</v>
      </c>
      <c r="P43" s="18">
        <f t="shared" si="18"/>
        <v>0</v>
      </c>
      <c r="Q43" s="20">
        <f t="shared" si="4"/>
        <v>89.628893034143658</v>
      </c>
    </row>
    <row r="44" spans="1:17">
      <c r="A44" s="1">
        <v>17</v>
      </c>
      <c r="B44" s="18">
        <f t="shared" ref="B44:P44" si="19">B$24*B18</f>
        <v>68.58577105140624</v>
      </c>
      <c r="C44" s="18">
        <f t="shared" si="19"/>
        <v>0</v>
      </c>
      <c r="D44" s="18">
        <f t="shared" si="19"/>
        <v>0</v>
      </c>
      <c r="E44" s="18">
        <f t="shared" si="19"/>
        <v>0</v>
      </c>
      <c r="F44" s="18">
        <f t="shared" si="19"/>
        <v>0</v>
      </c>
      <c r="G44" s="18">
        <f t="shared" si="19"/>
        <v>-13.125915279352869</v>
      </c>
      <c r="H44" s="18">
        <f t="shared" si="19"/>
        <v>0</v>
      </c>
      <c r="I44" s="18">
        <f t="shared" si="19"/>
        <v>0</v>
      </c>
      <c r="J44" s="18">
        <f t="shared" si="19"/>
        <v>0</v>
      </c>
      <c r="K44" s="18">
        <f t="shared" si="19"/>
        <v>3.6436471648741859</v>
      </c>
      <c r="L44" s="18">
        <f t="shared" si="19"/>
        <v>0</v>
      </c>
      <c r="M44" s="18">
        <f t="shared" si="19"/>
        <v>0</v>
      </c>
      <c r="N44" s="18">
        <f t="shared" si="19"/>
        <v>0</v>
      </c>
      <c r="O44" s="18">
        <f t="shared" si="19"/>
        <v>0</v>
      </c>
      <c r="P44" s="18">
        <f t="shared" si="19"/>
        <v>-12.431078403141978</v>
      </c>
      <c r="Q44" s="20">
        <f t="shared" si="4"/>
        <v>46.672424533785588</v>
      </c>
    </row>
    <row r="45" spans="1:17">
      <c r="A45" s="1">
        <v>18</v>
      </c>
      <c r="B45" s="18">
        <f t="shared" ref="B45:P45" si="20">B$24*B19</f>
        <v>68.58577105140624</v>
      </c>
      <c r="C45" s="18">
        <f t="shared" si="20"/>
        <v>0</v>
      </c>
      <c r="D45" s="18">
        <f t="shared" si="20"/>
        <v>0</v>
      </c>
      <c r="E45" s="18">
        <f t="shared" si="20"/>
        <v>0</v>
      </c>
      <c r="F45" s="18">
        <f t="shared" si="20"/>
        <v>0</v>
      </c>
      <c r="G45" s="18">
        <f t="shared" si="20"/>
        <v>0</v>
      </c>
      <c r="H45" s="18">
        <f t="shared" si="20"/>
        <v>0</v>
      </c>
      <c r="I45" s="18">
        <f t="shared" si="20"/>
        <v>0</v>
      </c>
      <c r="J45" s="18">
        <f t="shared" si="20"/>
        <v>0</v>
      </c>
      <c r="K45" s="18">
        <f t="shared" si="20"/>
        <v>0</v>
      </c>
      <c r="L45" s="18">
        <f t="shared" si="20"/>
        <v>1.5776582358896922</v>
      </c>
      <c r="M45" s="18">
        <f t="shared" si="20"/>
        <v>0</v>
      </c>
      <c r="N45" s="18">
        <f t="shared" si="20"/>
        <v>0</v>
      </c>
      <c r="O45" s="18">
        <f t="shared" si="20"/>
        <v>0</v>
      </c>
      <c r="P45" s="18">
        <f t="shared" si="20"/>
        <v>-12.431078403141978</v>
      </c>
      <c r="Q45" s="20">
        <f t="shared" si="4"/>
        <v>57.732350884153945</v>
      </c>
    </row>
    <row r="46" spans="1:17">
      <c r="A46" s="1">
        <v>19</v>
      </c>
      <c r="B46" s="18">
        <f t="shared" ref="B46:P46" si="21">B$24*B20</f>
        <v>0</v>
      </c>
      <c r="C46" s="18">
        <f t="shared" si="21"/>
        <v>83.975160191029872</v>
      </c>
      <c r="D46" s="18">
        <f t="shared" si="21"/>
        <v>0</v>
      </c>
      <c r="E46" s="18">
        <f t="shared" si="21"/>
        <v>0</v>
      </c>
      <c r="F46" s="18">
        <f t="shared" si="21"/>
        <v>0</v>
      </c>
      <c r="G46" s="18">
        <f t="shared" si="21"/>
        <v>0</v>
      </c>
      <c r="H46" s="18">
        <f t="shared" si="21"/>
        <v>0</v>
      </c>
      <c r="I46" s="18">
        <f t="shared" si="21"/>
        <v>0</v>
      </c>
      <c r="J46" s="18">
        <f t="shared" si="21"/>
        <v>0</v>
      </c>
      <c r="K46" s="18">
        <f t="shared" si="21"/>
        <v>0</v>
      </c>
      <c r="L46" s="18">
        <f t="shared" si="21"/>
        <v>1.5776582358896922</v>
      </c>
      <c r="M46" s="18">
        <f t="shared" si="21"/>
        <v>0</v>
      </c>
      <c r="N46" s="18">
        <f t="shared" si="21"/>
        <v>0</v>
      </c>
      <c r="O46" s="18">
        <f t="shared" si="21"/>
        <v>0</v>
      </c>
      <c r="P46" s="18">
        <f t="shared" si="21"/>
        <v>-12.431078403141978</v>
      </c>
      <c r="Q46" s="20">
        <f t="shared" si="4"/>
        <v>73.121740023777576</v>
      </c>
    </row>
    <row r="47" spans="1:17">
      <c r="A47" s="4">
        <v>20</v>
      </c>
      <c r="B47" s="19">
        <f t="shared" ref="B47:P47" si="22">B$24*B21</f>
        <v>0</v>
      </c>
      <c r="C47" s="19">
        <f t="shared" si="22"/>
        <v>0</v>
      </c>
      <c r="D47" s="19">
        <f t="shared" si="22"/>
        <v>89.628297394595521</v>
      </c>
      <c r="E47" s="19">
        <f t="shared" si="22"/>
        <v>0</v>
      </c>
      <c r="F47" s="19">
        <f t="shared" si="22"/>
        <v>0</v>
      </c>
      <c r="G47" s="19">
        <f t="shared" si="22"/>
        <v>0</v>
      </c>
      <c r="H47" s="19">
        <f t="shared" si="22"/>
        <v>0</v>
      </c>
      <c r="I47" s="19">
        <f t="shared" si="22"/>
        <v>0</v>
      </c>
      <c r="J47" s="19">
        <f t="shared" si="22"/>
        <v>0</v>
      </c>
      <c r="K47" s="19">
        <f t="shared" si="22"/>
        <v>0</v>
      </c>
      <c r="L47" s="19">
        <f t="shared" si="22"/>
        <v>0</v>
      </c>
      <c r="M47" s="19">
        <f t="shared" si="22"/>
        <v>32.481226864032791</v>
      </c>
      <c r="N47" s="19">
        <f t="shared" si="22"/>
        <v>0</v>
      </c>
      <c r="O47" s="19">
        <f t="shared" si="22"/>
        <v>-8.0974508224064348</v>
      </c>
      <c r="P47" s="19">
        <f t="shared" si="22"/>
        <v>0</v>
      </c>
      <c r="Q47" s="20">
        <f t="shared" si="4"/>
        <v>114.01207343622188</v>
      </c>
    </row>
    <row r="48" spans="1:17">
      <c r="A48" s="3" t="s">
        <v>73</v>
      </c>
      <c r="B48" s="16">
        <f>SUM(B28:B47)</f>
        <v>274.34308420562496</v>
      </c>
      <c r="C48" s="16">
        <f t="shared" ref="C48:P48" si="23">SUM(C28:C47)</f>
        <v>587.82612133720909</v>
      </c>
      <c r="D48" s="16">
        <f t="shared" si="23"/>
        <v>627.39808176216866</v>
      </c>
      <c r="E48" s="16">
        <f t="shared" si="23"/>
        <v>156.74206454374033</v>
      </c>
      <c r="F48" s="16">
        <f t="shared" si="23"/>
        <v>0</v>
      </c>
      <c r="G48" s="16">
        <f t="shared" si="23"/>
        <v>-78.755491676117217</v>
      </c>
      <c r="H48" s="16">
        <f t="shared" si="23"/>
        <v>-83.572682743174198</v>
      </c>
      <c r="I48" s="16">
        <f t="shared" si="23"/>
        <v>-132.46412238508464</v>
      </c>
      <c r="J48" s="16">
        <f t="shared" si="23"/>
        <v>0</v>
      </c>
      <c r="K48" s="16">
        <f t="shared" si="23"/>
        <v>10.930941494622559</v>
      </c>
      <c r="L48" s="16">
        <f t="shared" si="23"/>
        <v>14.198924123007231</v>
      </c>
      <c r="M48" s="16">
        <f t="shared" si="23"/>
        <v>97.443680592098374</v>
      </c>
      <c r="N48" s="16">
        <f t="shared" si="23"/>
        <v>0</v>
      </c>
      <c r="O48" s="16">
        <f t="shared" si="23"/>
        <v>-40.487254112032176</v>
      </c>
      <c r="P48" s="16">
        <f t="shared" si="23"/>
        <v>-161.60401924084573</v>
      </c>
      <c r="Q48" s="16">
        <f>SUM(Q28:Q47)</f>
        <v>1271.9993279012172</v>
      </c>
    </row>
    <row r="49" spans="1:17" ht="45" customHeight="1">
      <c r="A49" s="21" t="s">
        <v>74</v>
      </c>
      <c r="B49" s="36">
        <f>SUM(B48:E48)</f>
        <v>1646.3093518487431</v>
      </c>
      <c r="C49" s="37"/>
      <c r="D49" s="37"/>
      <c r="E49" s="37"/>
      <c r="F49" s="36">
        <f>SUM(F48:I48)</f>
        <v>-294.79229680437606</v>
      </c>
      <c r="G49" s="37"/>
      <c r="H49" s="37"/>
      <c r="I49" s="37"/>
      <c r="J49" s="36">
        <f t="shared" ref="J49" si="24">SUM(J48:M48)</f>
        <v>122.57354620972816</v>
      </c>
      <c r="K49" s="37"/>
      <c r="L49" s="37"/>
      <c r="M49" s="37"/>
      <c r="N49" s="36">
        <f>SUM(N48:P48)</f>
        <v>-202.09127335287792</v>
      </c>
      <c r="O49" s="36"/>
      <c r="P49" s="36"/>
      <c r="Q49" s="23">
        <f>SUM(Q28:Q47)</f>
        <v>1271.9993279012172</v>
      </c>
    </row>
    <row r="50" spans="1:17" ht="42.75" customHeight="1">
      <c r="A50" s="22" t="s">
        <v>75</v>
      </c>
      <c r="B50" s="38">
        <f>B49/20</f>
        <v>82.315467592437159</v>
      </c>
      <c r="C50" s="38"/>
      <c r="D50" s="38"/>
      <c r="E50" s="38"/>
      <c r="F50" s="38">
        <f>F49/20</f>
        <v>-14.739614840218803</v>
      </c>
      <c r="G50" s="38"/>
      <c r="H50" s="38"/>
      <c r="I50" s="38"/>
      <c r="J50" s="38">
        <f>J49/20</f>
        <v>6.1286773104864078</v>
      </c>
      <c r="K50" s="38"/>
      <c r="L50" s="38"/>
      <c r="M50" s="38"/>
      <c r="N50" s="38">
        <f>N49/20</f>
        <v>-10.104563667643896</v>
      </c>
      <c r="O50" s="38"/>
      <c r="P50" s="38"/>
      <c r="Q50" s="24">
        <f>Q49/20</f>
        <v>63.599966395060861</v>
      </c>
    </row>
    <row r="52" spans="1:17">
      <c r="B52" t="s">
        <v>76</v>
      </c>
    </row>
    <row r="53" spans="1:17" ht="16.5">
      <c r="B53" s="8" t="s">
        <v>57</v>
      </c>
      <c r="C53" s="8" t="s">
        <v>40</v>
      </c>
      <c r="D53" s="8" t="s">
        <v>41</v>
      </c>
      <c r="E53" s="8" t="s">
        <v>42</v>
      </c>
      <c r="F53" s="8" t="s">
        <v>43</v>
      </c>
      <c r="G53" s="8" t="s">
        <v>44</v>
      </c>
      <c r="H53" s="8" t="s">
        <v>45</v>
      </c>
      <c r="I53" s="8" t="s">
        <v>46</v>
      </c>
      <c r="J53" s="8" t="s">
        <v>47</v>
      </c>
      <c r="K53" s="8" t="s">
        <v>48</v>
      </c>
      <c r="L53" s="8" t="s">
        <v>49</v>
      </c>
      <c r="M53" s="8" t="s">
        <v>50</v>
      </c>
      <c r="N53" s="8" t="s">
        <v>51</v>
      </c>
      <c r="O53" s="8" t="s">
        <v>52</v>
      </c>
      <c r="P53" s="8" t="s">
        <v>53</v>
      </c>
      <c r="Q53" s="12" t="s">
        <v>77</v>
      </c>
    </row>
    <row r="54" spans="1:17">
      <c r="B54" s="15">
        <f>B24-$B$50</f>
        <v>-13.729696541030918</v>
      </c>
      <c r="C54" s="15">
        <f t="shared" ref="C54:E54" si="25">C24-$B$50</f>
        <v>1.6596925985927129</v>
      </c>
      <c r="D54" s="15">
        <f t="shared" si="25"/>
        <v>7.3128298021583618</v>
      </c>
      <c r="E54" s="15">
        <f t="shared" si="25"/>
        <v>-3.9444353205669955</v>
      </c>
      <c r="F54" s="15">
        <f>F24-$F$50</f>
        <v>14.739614840218803</v>
      </c>
      <c r="G54" s="15">
        <f t="shared" ref="G54:I54" si="26">G24-$F$50</f>
        <v>1.6136995608659337</v>
      </c>
      <c r="H54" s="15">
        <f t="shared" si="26"/>
        <v>-6.153555845574747</v>
      </c>
      <c r="I54" s="15">
        <f t="shared" si="26"/>
        <v>-29.415092621476081</v>
      </c>
      <c r="J54" s="15">
        <f>J24-$J$50</f>
        <v>-6.1286773104864078</v>
      </c>
      <c r="K54" s="15">
        <f t="shared" ref="K54:L54" si="27">K24-$J$50</f>
        <v>-2.4850301456122219</v>
      </c>
      <c r="L54" s="15">
        <f t="shared" si="27"/>
        <v>-4.5510190745967156</v>
      </c>
      <c r="M54" s="15">
        <f>M24-$J$50</f>
        <v>26.352549553546382</v>
      </c>
      <c r="N54" s="15">
        <f>N24-$N$50</f>
        <v>10.104563667643896</v>
      </c>
      <c r="O54" s="15">
        <f t="shared" ref="O54:P54" si="28">O24-$N$50</f>
        <v>2.0071128452374616</v>
      </c>
      <c r="P54" s="15">
        <f t="shared" si="28"/>
        <v>-2.3265147354980815</v>
      </c>
      <c r="Q54" s="14">
        <f>Q50</f>
        <v>63.599966395060861</v>
      </c>
    </row>
    <row r="55" spans="1:17">
      <c r="B55" s="3" t="s">
        <v>84</v>
      </c>
      <c r="C55" s="16">
        <f>MAX(B54:E54)</f>
        <v>7.3128298021583618</v>
      </c>
      <c r="F55" s="3" t="s">
        <v>84</v>
      </c>
      <c r="G55" s="16">
        <f>MAX(F54:I54)</f>
        <v>14.739614840218803</v>
      </c>
      <c r="J55" s="3" t="s">
        <v>84</v>
      </c>
      <c r="K55" s="16">
        <f>MAX(J54:M54)</f>
        <v>26.352549553546382</v>
      </c>
      <c r="N55" s="3" t="s">
        <v>84</v>
      </c>
      <c r="O55" s="16">
        <f>MAX(N54:P54)</f>
        <v>10.104563667643896</v>
      </c>
    </row>
    <row r="56" spans="1:17">
      <c r="B56" s="1" t="s">
        <v>85</v>
      </c>
      <c r="C56" s="18">
        <f>MIN(B54:E54)</f>
        <v>-13.729696541030918</v>
      </c>
      <c r="F56" s="1" t="s">
        <v>85</v>
      </c>
      <c r="G56" s="18">
        <f>MIN(F54:I54)</f>
        <v>-29.415092621476081</v>
      </c>
      <c r="J56" s="1" t="s">
        <v>85</v>
      </c>
      <c r="K56" s="18">
        <f>MIN(J54:M54)</f>
        <v>-6.1286773104864078</v>
      </c>
      <c r="N56" s="1" t="s">
        <v>85</v>
      </c>
      <c r="O56" s="18">
        <f>MIN(N54:P54)</f>
        <v>-2.3265147354980815</v>
      </c>
    </row>
    <row r="57" spans="1:17">
      <c r="B57" s="7" t="s">
        <v>83</v>
      </c>
      <c r="C57" s="19">
        <f>C55-C56</f>
        <v>21.04252634318928</v>
      </c>
      <c r="F57" s="7" t="s">
        <v>83</v>
      </c>
      <c r="G57" s="19">
        <f>G55-G56</f>
        <v>44.154707461694883</v>
      </c>
      <c r="J57" s="7" t="s">
        <v>83</v>
      </c>
      <c r="K57" s="19">
        <f>K55-K56</f>
        <v>32.481226864032791</v>
      </c>
      <c r="N57" s="7" t="s">
        <v>83</v>
      </c>
      <c r="O57" s="19">
        <f>O55-O56</f>
        <v>12.431078403141978</v>
      </c>
    </row>
  </sheetData>
  <mergeCells count="8">
    <mergeCell ref="B49:E49"/>
    <mergeCell ref="F49:I49"/>
    <mergeCell ref="J49:M49"/>
    <mergeCell ref="N49:P49"/>
    <mergeCell ref="B50:E50"/>
    <mergeCell ref="F50:I50"/>
    <mergeCell ref="J50:M50"/>
    <mergeCell ref="N50:P50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zoomScale="75" zoomScaleNormal="75" workbookViewId="0"/>
  </sheetViews>
  <sheetFormatPr defaultRowHeight="13.5"/>
  <cols>
    <col min="1" max="1" width="5.125" bestFit="1" customWidth="1"/>
    <col min="2" max="13" width="7.625" bestFit="1" customWidth="1"/>
    <col min="14" max="16" width="11.5" bestFit="1" customWidth="1"/>
    <col min="17" max="17" width="18.625" bestFit="1" customWidth="1"/>
    <col min="19" max="19" width="11.25" bestFit="1" customWidth="1"/>
  </cols>
  <sheetData>
    <row r="1" spans="1:19" ht="16.5">
      <c r="A1" s="10" t="s">
        <v>18</v>
      </c>
      <c r="B1" s="10" t="s">
        <v>24</v>
      </c>
      <c r="C1" s="10" t="s">
        <v>25</v>
      </c>
      <c r="D1" s="10" t="s">
        <v>26</v>
      </c>
      <c r="E1" s="10" t="s">
        <v>27</v>
      </c>
      <c r="F1" s="10" t="s">
        <v>28</v>
      </c>
      <c r="G1" s="10" t="s">
        <v>29</v>
      </c>
      <c r="H1" s="10" t="s">
        <v>30</v>
      </c>
      <c r="I1" s="10" t="s">
        <v>31</v>
      </c>
      <c r="J1" s="10" t="s">
        <v>32</v>
      </c>
      <c r="K1" s="10" t="s">
        <v>33</v>
      </c>
      <c r="L1" s="10" t="s">
        <v>34</v>
      </c>
      <c r="M1" s="10" t="s">
        <v>35</v>
      </c>
      <c r="N1" s="10" t="s">
        <v>36</v>
      </c>
      <c r="O1" s="10" t="s">
        <v>37</v>
      </c>
      <c r="P1" s="10" t="s">
        <v>38</v>
      </c>
      <c r="Q1" s="10" t="s">
        <v>23</v>
      </c>
      <c r="R1" s="13" t="s">
        <v>54</v>
      </c>
      <c r="S1" s="13" t="s">
        <v>55</v>
      </c>
    </row>
    <row r="2" spans="1:19">
      <c r="A2" s="3">
        <v>1</v>
      </c>
      <c r="B2" s="3">
        <v>0</v>
      </c>
      <c r="C2" s="3">
        <v>0</v>
      </c>
      <c r="D2" s="3">
        <v>1</v>
      </c>
      <c r="E2" s="3">
        <v>0</v>
      </c>
      <c r="F2" s="3">
        <v>0</v>
      </c>
      <c r="G2" s="3">
        <v>1</v>
      </c>
      <c r="H2" s="3">
        <v>0</v>
      </c>
      <c r="I2" s="3">
        <v>0</v>
      </c>
      <c r="J2" s="3">
        <v>1</v>
      </c>
      <c r="K2" s="3">
        <v>0</v>
      </c>
      <c r="L2" s="3">
        <v>0</v>
      </c>
      <c r="M2" s="3">
        <v>0</v>
      </c>
      <c r="N2" s="6">
        <v>0</v>
      </c>
      <c r="O2" s="6">
        <v>1</v>
      </c>
      <c r="P2" s="6">
        <v>0</v>
      </c>
      <c r="Q2" s="3">
        <v>72</v>
      </c>
      <c r="R2" s="3">
        <f>SUMPRODUCT(B2:P2,$B$24:$P$24)</f>
        <v>4</v>
      </c>
      <c r="S2" s="3">
        <f>Q2-R2</f>
        <v>68</v>
      </c>
    </row>
    <row r="3" spans="1:19">
      <c r="A3" s="1">
        <v>2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1">
        <v>1</v>
      </c>
      <c r="L3" s="1">
        <v>0</v>
      </c>
      <c r="M3" s="1">
        <v>0</v>
      </c>
      <c r="N3" s="2">
        <v>0</v>
      </c>
      <c r="O3" s="1">
        <v>0</v>
      </c>
      <c r="P3" s="1">
        <v>1</v>
      </c>
      <c r="Q3" s="1">
        <v>24</v>
      </c>
      <c r="R3" s="1">
        <f t="shared" ref="R3:R20" si="0">SUMPRODUCT(B3:P3,$B$24:$P$24)</f>
        <v>4</v>
      </c>
      <c r="S3" s="1">
        <f t="shared" ref="S3:S21" si="1">Q3-R3</f>
        <v>20</v>
      </c>
    </row>
    <row r="4" spans="1:19">
      <c r="A4" s="1">
        <v>3</v>
      </c>
      <c r="B4" s="1">
        <v>0</v>
      </c>
      <c r="C4" s="1">
        <v>0</v>
      </c>
      <c r="D4" s="1">
        <v>1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v>0</v>
      </c>
      <c r="M4" s="1">
        <v>0</v>
      </c>
      <c r="N4" s="1">
        <v>1</v>
      </c>
      <c r="O4" s="1">
        <v>0</v>
      </c>
      <c r="P4" s="1">
        <v>0</v>
      </c>
      <c r="Q4" s="1">
        <v>84</v>
      </c>
      <c r="R4" s="1">
        <f t="shared" si="0"/>
        <v>4</v>
      </c>
      <c r="S4" s="1">
        <f t="shared" si="1"/>
        <v>80</v>
      </c>
    </row>
    <row r="5" spans="1:19">
      <c r="A5" s="1">
        <v>4</v>
      </c>
      <c r="B5" s="1">
        <v>0</v>
      </c>
      <c r="C5" s="1">
        <v>1</v>
      </c>
      <c r="D5" s="1">
        <v>0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2">
        <v>0</v>
      </c>
      <c r="O5" s="1">
        <v>0</v>
      </c>
      <c r="P5" s="1">
        <v>1</v>
      </c>
      <c r="Q5" s="1">
        <v>48</v>
      </c>
      <c r="R5" s="1">
        <f t="shared" si="0"/>
        <v>4</v>
      </c>
      <c r="S5" s="1">
        <f t="shared" si="1"/>
        <v>44</v>
      </c>
    </row>
    <row r="6" spans="1:19">
      <c r="A6" s="1">
        <v>5</v>
      </c>
      <c r="B6" s="1">
        <v>0</v>
      </c>
      <c r="C6" s="1">
        <v>1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1</v>
      </c>
      <c r="M6" s="1">
        <v>0</v>
      </c>
      <c r="N6" s="2">
        <v>0</v>
      </c>
      <c r="O6" s="1">
        <v>0</v>
      </c>
      <c r="P6" s="1">
        <v>1</v>
      </c>
      <c r="Q6" s="1">
        <v>60</v>
      </c>
      <c r="R6" s="1">
        <f t="shared" si="0"/>
        <v>4</v>
      </c>
      <c r="S6" s="1">
        <f t="shared" si="1"/>
        <v>56</v>
      </c>
    </row>
    <row r="7" spans="1:19">
      <c r="A7" s="1">
        <v>6</v>
      </c>
      <c r="B7" s="1">
        <v>0</v>
      </c>
      <c r="C7" s="1">
        <v>0</v>
      </c>
      <c r="D7" s="1">
        <v>1</v>
      </c>
      <c r="E7" s="1">
        <v>0</v>
      </c>
      <c r="F7" s="1">
        <v>0</v>
      </c>
      <c r="G7" s="1">
        <v>1</v>
      </c>
      <c r="H7" s="1">
        <v>0</v>
      </c>
      <c r="I7" s="1">
        <v>0</v>
      </c>
      <c r="J7" s="1">
        <v>0</v>
      </c>
      <c r="K7" s="1">
        <v>0</v>
      </c>
      <c r="L7" s="1">
        <v>1</v>
      </c>
      <c r="M7" s="1">
        <v>0</v>
      </c>
      <c r="N7" s="2">
        <v>0</v>
      </c>
      <c r="O7" s="1">
        <v>0</v>
      </c>
      <c r="P7" s="1">
        <v>1</v>
      </c>
      <c r="Q7" s="1">
        <v>72</v>
      </c>
      <c r="R7" s="1">
        <f t="shared" si="0"/>
        <v>4</v>
      </c>
      <c r="S7" s="1">
        <f t="shared" si="1"/>
        <v>68</v>
      </c>
    </row>
    <row r="8" spans="1:19">
      <c r="A8" s="1">
        <v>7</v>
      </c>
      <c r="B8" s="1">
        <v>0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1</v>
      </c>
      <c r="M8" s="1">
        <v>0</v>
      </c>
      <c r="N8" s="2">
        <v>0</v>
      </c>
      <c r="O8" s="1">
        <v>0</v>
      </c>
      <c r="P8" s="1">
        <v>1</v>
      </c>
      <c r="Q8" s="1">
        <v>36</v>
      </c>
      <c r="R8" s="1">
        <f t="shared" si="0"/>
        <v>4</v>
      </c>
      <c r="S8" s="1">
        <f t="shared" si="1"/>
        <v>32</v>
      </c>
    </row>
    <row r="9" spans="1:19">
      <c r="A9" s="1">
        <v>8</v>
      </c>
      <c r="B9" s="1">
        <v>0</v>
      </c>
      <c r="C9" s="1">
        <v>1</v>
      </c>
      <c r="D9" s="1">
        <v>0</v>
      </c>
      <c r="E9" s="1">
        <v>0</v>
      </c>
      <c r="F9" s="1">
        <v>0</v>
      </c>
      <c r="G9" s="1">
        <v>0</v>
      </c>
      <c r="H9" s="1">
        <v>1</v>
      </c>
      <c r="I9" s="1">
        <v>0</v>
      </c>
      <c r="J9" s="1">
        <v>0</v>
      </c>
      <c r="K9" s="1">
        <v>1</v>
      </c>
      <c r="L9" s="1">
        <v>0</v>
      </c>
      <c r="M9" s="1">
        <v>0</v>
      </c>
      <c r="N9" s="2">
        <v>0</v>
      </c>
      <c r="O9" s="1">
        <v>0</v>
      </c>
      <c r="P9" s="2">
        <v>1</v>
      </c>
      <c r="Q9" s="1">
        <v>60</v>
      </c>
      <c r="R9" s="1">
        <f t="shared" si="0"/>
        <v>4</v>
      </c>
      <c r="S9" s="1">
        <f t="shared" si="1"/>
        <v>56</v>
      </c>
    </row>
    <row r="10" spans="1:19">
      <c r="A10" s="1">
        <v>9</v>
      </c>
      <c r="B10" s="1">
        <v>0</v>
      </c>
      <c r="C10" s="1">
        <v>0</v>
      </c>
      <c r="D10" s="1">
        <v>1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1</v>
      </c>
      <c r="M10" s="1">
        <v>0</v>
      </c>
      <c r="N10" s="2">
        <v>0</v>
      </c>
      <c r="O10" s="1">
        <v>0</v>
      </c>
      <c r="P10" s="1">
        <v>1</v>
      </c>
      <c r="Q10" s="1">
        <v>72</v>
      </c>
      <c r="R10" s="1">
        <f t="shared" si="0"/>
        <v>4</v>
      </c>
      <c r="S10" s="1">
        <f t="shared" si="1"/>
        <v>68</v>
      </c>
    </row>
    <row r="11" spans="1:19">
      <c r="A11" s="1">
        <v>10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1</v>
      </c>
      <c r="M11" s="1">
        <v>0</v>
      </c>
      <c r="N11" s="2">
        <v>0</v>
      </c>
      <c r="O11" s="1">
        <v>0</v>
      </c>
      <c r="P11" s="2">
        <v>1</v>
      </c>
      <c r="Q11" s="1">
        <v>60</v>
      </c>
      <c r="R11" s="1">
        <f t="shared" si="0"/>
        <v>4</v>
      </c>
      <c r="S11" s="1">
        <f t="shared" si="1"/>
        <v>56</v>
      </c>
    </row>
    <row r="12" spans="1:19">
      <c r="A12" s="1">
        <v>11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1</v>
      </c>
      <c r="H12" s="1">
        <v>0</v>
      </c>
      <c r="I12" s="1">
        <v>0</v>
      </c>
      <c r="J12" s="1">
        <v>0</v>
      </c>
      <c r="K12" s="1">
        <v>0</v>
      </c>
      <c r="L12" s="1">
        <v>1</v>
      </c>
      <c r="M12" s="1">
        <v>0</v>
      </c>
      <c r="N12" s="2">
        <v>0</v>
      </c>
      <c r="O12" s="1">
        <v>0</v>
      </c>
      <c r="P12" s="1">
        <v>1</v>
      </c>
      <c r="Q12" s="1">
        <v>60</v>
      </c>
      <c r="R12" s="1">
        <f t="shared" si="0"/>
        <v>4</v>
      </c>
      <c r="S12" s="1">
        <f t="shared" si="1"/>
        <v>56</v>
      </c>
    </row>
    <row r="13" spans="1:19">
      <c r="A13" s="1">
        <v>12</v>
      </c>
      <c r="B13" s="1">
        <v>0</v>
      </c>
      <c r="C13" s="1">
        <v>0</v>
      </c>
      <c r="D13" s="1">
        <v>0</v>
      </c>
      <c r="E13" s="1">
        <v>1</v>
      </c>
      <c r="F13" s="1">
        <v>1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  <c r="N13" s="1">
        <v>1</v>
      </c>
      <c r="O13" s="1">
        <v>0</v>
      </c>
      <c r="P13" s="1">
        <v>0</v>
      </c>
      <c r="Q13" s="1">
        <v>84</v>
      </c>
      <c r="R13" s="1">
        <f t="shared" si="0"/>
        <v>4</v>
      </c>
      <c r="S13" s="1">
        <f t="shared" si="1"/>
        <v>80</v>
      </c>
    </row>
    <row r="14" spans="1:19">
      <c r="A14" s="1">
        <v>13</v>
      </c>
      <c r="B14" s="1">
        <v>1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0</v>
      </c>
      <c r="J14" s="1">
        <v>1</v>
      </c>
      <c r="K14" s="1">
        <v>0</v>
      </c>
      <c r="L14" s="1">
        <v>0</v>
      </c>
      <c r="M14" s="1">
        <v>0</v>
      </c>
      <c r="N14" s="2">
        <v>0</v>
      </c>
      <c r="O14" s="1">
        <v>1</v>
      </c>
      <c r="P14" s="1">
        <v>0</v>
      </c>
      <c r="Q14" s="1">
        <v>36</v>
      </c>
      <c r="R14" s="1">
        <f t="shared" si="0"/>
        <v>4</v>
      </c>
      <c r="S14" s="1">
        <f t="shared" si="1"/>
        <v>32</v>
      </c>
    </row>
    <row r="15" spans="1:19">
      <c r="A15" s="1">
        <v>14</v>
      </c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1</v>
      </c>
      <c r="J15" s="1">
        <v>1</v>
      </c>
      <c r="K15" s="1">
        <v>0</v>
      </c>
      <c r="L15" s="1">
        <v>0</v>
      </c>
      <c r="M15" s="1">
        <v>0</v>
      </c>
      <c r="N15" s="2">
        <v>0</v>
      </c>
      <c r="O15" s="1">
        <v>0</v>
      </c>
      <c r="P15" s="1">
        <v>1</v>
      </c>
      <c r="Q15" s="1">
        <v>12</v>
      </c>
      <c r="R15" s="1">
        <f t="shared" si="0"/>
        <v>4</v>
      </c>
      <c r="S15" s="1">
        <f t="shared" si="1"/>
        <v>8</v>
      </c>
    </row>
    <row r="16" spans="1:19">
      <c r="A16" s="1">
        <v>15</v>
      </c>
      <c r="B16" s="1">
        <v>0</v>
      </c>
      <c r="C16" s="1">
        <v>1</v>
      </c>
      <c r="D16" s="1">
        <v>0</v>
      </c>
      <c r="E16" s="1">
        <v>0</v>
      </c>
      <c r="F16" s="1">
        <v>1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1</v>
      </c>
      <c r="N16" s="2">
        <v>0</v>
      </c>
      <c r="O16" s="1">
        <v>1</v>
      </c>
      <c r="P16" s="1">
        <v>0</v>
      </c>
      <c r="Q16" s="1">
        <v>108</v>
      </c>
      <c r="R16" s="1">
        <f t="shared" si="0"/>
        <v>4</v>
      </c>
      <c r="S16" s="1">
        <f t="shared" si="1"/>
        <v>104</v>
      </c>
    </row>
    <row r="17" spans="1:19">
      <c r="A17" s="1">
        <v>16</v>
      </c>
      <c r="B17" s="1">
        <v>0</v>
      </c>
      <c r="C17" s="1">
        <v>0</v>
      </c>
      <c r="D17" s="1">
        <v>0</v>
      </c>
      <c r="E17" s="1">
        <v>1</v>
      </c>
      <c r="F17" s="1">
        <v>0</v>
      </c>
      <c r="G17" s="1">
        <v>1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1</v>
      </c>
      <c r="N17" s="2">
        <v>0</v>
      </c>
      <c r="O17" s="1">
        <v>1</v>
      </c>
      <c r="P17" s="1">
        <v>0</v>
      </c>
      <c r="Q17" s="1">
        <v>84</v>
      </c>
      <c r="R17" s="1">
        <f t="shared" si="0"/>
        <v>4</v>
      </c>
      <c r="S17" s="1">
        <f t="shared" si="1"/>
        <v>80</v>
      </c>
    </row>
    <row r="18" spans="1:19">
      <c r="A18" s="1">
        <v>17</v>
      </c>
      <c r="B18" s="1">
        <v>1</v>
      </c>
      <c r="C18" s="1">
        <v>0</v>
      </c>
      <c r="D18" s="1">
        <v>0</v>
      </c>
      <c r="E18" s="1">
        <v>0</v>
      </c>
      <c r="F18" s="1">
        <v>0</v>
      </c>
      <c r="G18" s="1">
        <v>1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0</v>
      </c>
      <c r="N18" s="2">
        <v>0</v>
      </c>
      <c r="O18" s="1">
        <v>0</v>
      </c>
      <c r="P18" s="1">
        <v>1</v>
      </c>
      <c r="Q18" s="1">
        <v>48</v>
      </c>
      <c r="R18" s="1">
        <f t="shared" si="0"/>
        <v>4</v>
      </c>
      <c r="S18" s="1">
        <f t="shared" si="1"/>
        <v>44</v>
      </c>
    </row>
    <row r="19" spans="1:19">
      <c r="A19" s="1">
        <v>18</v>
      </c>
      <c r="B19" s="1">
        <v>1</v>
      </c>
      <c r="C19" s="1">
        <v>0</v>
      </c>
      <c r="D19" s="1">
        <v>0</v>
      </c>
      <c r="E19" s="1">
        <v>0</v>
      </c>
      <c r="F19" s="1">
        <v>1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1</v>
      </c>
      <c r="M19" s="1">
        <v>0</v>
      </c>
      <c r="N19" s="2">
        <v>0</v>
      </c>
      <c r="O19" s="1">
        <v>0</v>
      </c>
      <c r="P19" s="1">
        <v>1</v>
      </c>
      <c r="Q19" s="1">
        <v>60</v>
      </c>
      <c r="R19" s="1">
        <f t="shared" si="0"/>
        <v>4</v>
      </c>
      <c r="S19" s="1">
        <f t="shared" si="1"/>
        <v>56</v>
      </c>
    </row>
    <row r="20" spans="1:19">
      <c r="A20" s="1">
        <v>19</v>
      </c>
      <c r="B20" s="1">
        <v>0</v>
      </c>
      <c r="C20" s="1">
        <v>1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1</v>
      </c>
      <c r="M20" s="1">
        <v>0</v>
      </c>
      <c r="N20" s="2">
        <v>0</v>
      </c>
      <c r="O20" s="1">
        <v>0</v>
      </c>
      <c r="P20" s="1">
        <v>1</v>
      </c>
      <c r="Q20" s="1">
        <v>72</v>
      </c>
      <c r="R20" s="1">
        <f t="shared" si="0"/>
        <v>4</v>
      </c>
      <c r="S20" s="1">
        <f t="shared" si="1"/>
        <v>68</v>
      </c>
    </row>
    <row r="21" spans="1:19">
      <c r="A21" s="4">
        <v>20</v>
      </c>
      <c r="B21" s="4">
        <v>0</v>
      </c>
      <c r="C21" s="4">
        <v>0</v>
      </c>
      <c r="D21" s="4">
        <v>1</v>
      </c>
      <c r="E21" s="4">
        <v>0</v>
      </c>
      <c r="F21" s="4">
        <v>1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1</v>
      </c>
      <c r="N21" s="7">
        <v>0</v>
      </c>
      <c r="O21" s="4">
        <v>1</v>
      </c>
      <c r="P21" s="4">
        <v>0</v>
      </c>
      <c r="Q21" s="4">
        <v>120</v>
      </c>
      <c r="R21" s="4">
        <f>SUMPRODUCT(B21:P21,$B$24:$P$24)</f>
        <v>4</v>
      </c>
      <c r="S21" s="4">
        <f t="shared" si="1"/>
        <v>116</v>
      </c>
    </row>
    <row r="23" spans="1:19" ht="16.5">
      <c r="B23" s="8" t="s">
        <v>39</v>
      </c>
      <c r="C23" s="8" t="s">
        <v>40</v>
      </c>
      <c r="D23" s="8" t="s">
        <v>41</v>
      </c>
      <c r="E23" s="8" t="s">
        <v>42</v>
      </c>
      <c r="F23" s="8" t="s">
        <v>43</v>
      </c>
      <c r="G23" s="8" t="s">
        <v>44</v>
      </c>
      <c r="H23" s="8" t="s">
        <v>45</v>
      </c>
      <c r="I23" s="8" t="s">
        <v>46</v>
      </c>
      <c r="J23" s="8" t="s">
        <v>47</v>
      </c>
      <c r="K23" s="8" t="s">
        <v>48</v>
      </c>
      <c r="L23" s="8" t="s">
        <v>49</v>
      </c>
      <c r="M23" s="8" t="s">
        <v>50</v>
      </c>
      <c r="N23" s="8" t="s">
        <v>51</v>
      </c>
      <c r="O23" s="8" t="s">
        <v>52</v>
      </c>
      <c r="P23" s="8" t="s">
        <v>53</v>
      </c>
      <c r="S23" s="12" t="s">
        <v>56</v>
      </c>
    </row>
    <row r="24" spans="1:19">
      <c r="B24" s="9">
        <v>1</v>
      </c>
      <c r="C24" s="9">
        <v>1</v>
      </c>
      <c r="D24" s="9">
        <v>1</v>
      </c>
      <c r="E24" s="9">
        <v>1</v>
      </c>
      <c r="F24" s="9">
        <v>1</v>
      </c>
      <c r="G24" s="9">
        <v>1</v>
      </c>
      <c r="H24" s="9">
        <v>1</v>
      </c>
      <c r="I24" s="9">
        <v>1</v>
      </c>
      <c r="J24" s="9">
        <v>1</v>
      </c>
      <c r="K24" s="9">
        <v>1</v>
      </c>
      <c r="L24" s="9">
        <v>1</v>
      </c>
      <c r="M24" s="9">
        <v>1</v>
      </c>
      <c r="N24" s="9">
        <v>1</v>
      </c>
      <c r="O24" s="9">
        <v>1</v>
      </c>
      <c r="P24" s="9">
        <v>1</v>
      </c>
      <c r="S24" s="14">
        <f>SUMSQ(S2:S21)</f>
        <v>84032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2"/>
  <sheetViews>
    <sheetView zoomScale="80" zoomScaleNormal="80" workbookViewId="0"/>
  </sheetViews>
  <sheetFormatPr defaultRowHeight="13.5"/>
  <cols>
    <col min="1" max="1" width="5.125" bestFit="1" customWidth="1"/>
    <col min="2" max="13" width="7.625" bestFit="1" customWidth="1"/>
    <col min="14" max="16" width="11.5" bestFit="1" customWidth="1"/>
    <col min="17" max="17" width="18.625" bestFit="1" customWidth="1"/>
  </cols>
  <sheetData>
    <row r="1" spans="1:17" ht="16.5">
      <c r="A1" s="5" t="s">
        <v>18</v>
      </c>
      <c r="B1" s="5" t="s">
        <v>24</v>
      </c>
      <c r="C1" s="5" t="s">
        <v>25</v>
      </c>
      <c r="D1" s="5" t="s">
        <v>26</v>
      </c>
      <c r="E1" s="5" t="s">
        <v>27</v>
      </c>
      <c r="F1" s="5" t="s">
        <v>28</v>
      </c>
      <c r="G1" s="5" t="s">
        <v>29</v>
      </c>
      <c r="H1" s="5" t="s">
        <v>30</v>
      </c>
      <c r="I1" s="5" t="s">
        <v>31</v>
      </c>
      <c r="J1" s="5" t="s">
        <v>32</v>
      </c>
      <c r="K1" s="5" t="s">
        <v>33</v>
      </c>
      <c r="L1" s="5" t="s">
        <v>34</v>
      </c>
      <c r="M1" s="5" t="s">
        <v>35</v>
      </c>
      <c r="N1" s="5" t="s">
        <v>36</v>
      </c>
      <c r="O1" s="5" t="s">
        <v>37</v>
      </c>
      <c r="P1" s="5" t="s">
        <v>38</v>
      </c>
      <c r="Q1" s="5" t="s">
        <v>23</v>
      </c>
    </row>
    <row r="2" spans="1:17">
      <c r="A2" s="3">
        <v>1</v>
      </c>
      <c r="B2" s="3">
        <v>0</v>
      </c>
      <c r="C2" s="3">
        <v>0</v>
      </c>
      <c r="D2" s="3">
        <v>1</v>
      </c>
      <c r="E2" s="3">
        <v>0</v>
      </c>
      <c r="F2" s="3">
        <v>0</v>
      </c>
      <c r="G2" s="3">
        <v>1</v>
      </c>
      <c r="H2" s="3">
        <v>0</v>
      </c>
      <c r="I2" s="3">
        <v>0</v>
      </c>
      <c r="J2" s="3">
        <v>1</v>
      </c>
      <c r="K2" s="3">
        <v>0</v>
      </c>
      <c r="L2" s="3">
        <v>0</v>
      </c>
      <c r="M2" s="3">
        <v>0</v>
      </c>
      <c r="N2" s="6">
        <v>0</v>
      </c>
      <c r="O2" s="6">
        <v>1</v>
      </c>
      <c r="P2" s="6">
        <v>0</v>
      </c>
      <c r="Q2" s="3">
        <v>72</v>
      </c>
    </row>
    <row r="3" spans="1:17">
      <c r="A3" s="1">
        <v>2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1">
        <v>1</v>
      </c>
      <c r="L3" s="1">
        <v>0</v>
      </c>
      <c r="M3" s="1">
        <v>0</v>
      </c>
      <c r="N3" s="2">
        <v>0</v>
      </c>
      <c r="O3" s="1">
        <v>0</v>
      </c>
      <c r="P3" s="1">
        <v>1</v>
      </c>
      <c r="Q3" s="1">
        <v>24</v>
      </c>
    </row>
    <row r="4" spans="1:17">
      <c r="A4" s="1">
        <v>3</v>
      </c>
      <c r="B4" s="1">
        <v>0</v>
      </c>
      <c r="C4" s="1">
        <v>0</v>
      </c>
      <c r="D4" s="1">
        <v>1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v>0</v>
      </c>
      <c r="M4" s="1">
        <v>0</v>
      </c>
      <c r="N4" s="1">
        <v>1</v>
      </c>
      <c r="O4" s="1">
        <v>0</v>
      </c>
      <c r="P4" s="1">
        <v>0</v>
      </c>
      <c r="Q4" s="1">
        <v>84</v>
      </c>
    </row>
    <row r="5" spans="1:17">
      <c r="A5" s="1">
        <v>4</v>
      </c>
      <c r="B5" s="1">
        <v>0</v>
      </c>
      <c r="C5" s="1">
        <v>1</v>
      </c>
      <c r="D5" s="1">
        <v>0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0</v>
      </c>
      <c r="L5" s="1">
        <v>1</v>
      </c>
      <c r="M5" s="1">
        <v>0</v>
      </c>
      <c r="N5" s="2">
        <v>0</v>
      </c>
      <c r="O5" s="1">
        <v>0</v>
      </c>
      <c r="P5" s="1">
        <v>1</v>
      </c>
      <c r="Q5" s="1">
        <v>48</v>
      </c>
    </row>
    <row r="6" spans="1:17">
      <c r="A6" s="1">
        <v>5</v>
      </c>
      <c r="B6" s="1">
        <v>0</v>
      </c>
      <c r="C6" s="1">
        <v>1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1</v>
      </c>
      <c r="M6" s="1">
        <v>0</v>
      </c>
      <c r="N6" s="2">
        <v>0</v>
      </c>
      <c r="O6" s="1">
        <v>0</v>
      </c>
      <c r="P6" s="1">
        <v>1</v>
      </c>
      <c r="Q6" s="1">
        <v>60</v>
      </c>
    </row>
    <row r="7" spans="1:17">
      <c r="A7" s="1">
        <v>6</v>
      </c>
      <c r="B7" s="1">
        <v>0</v>
      </c>
      <c r="C7" s="1">
        <v>0</v>
      </c>
      <c r="D7" s="1">
        <v>1</v>
      </c>
      <c r="E7" s="1">
        <v>0</v>
      </c>
      <c r="F7" s="1">
        <v>0</v>
      </c>
      <c r="G7" s="1">
        <v>1</v>
      </c>
      <c r="H7" s="1">
        <v>0</v>
      </c>
      <c r="I7" s="1">
        <v>0</v>
      </c>
      <c r="J7" s="1">
        <v>0</v>
      </c>
      <c r="K7" s="1">
        <v>0</v>
      </c>
      <c r="L7" s="1">
        <v>1</v>
      </c>
      <c r="M7" s="1">
        <v>0</v>
      </c>
      <c r="N7" s="2">
        <v>0</v>
      </c>
      <c r="O7" s="1">
        <v>0</v>
      </c>
      <c r="P7" s="1">
        <v>1</v>
      </c>
      <c r="Q7" s="1">
        <v>72</v>
      </c>
    </row>
    <row r="8" spans="1:17">
      <c r="A8" s="1">
        <v>7</v>
      </c>
      <c r="B8" s="1">
        <v>0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1</v>
      </c>
      <c r="M8" s="1">
        <v>0</v>
      </c>
      <c r="N8" s="2">
        <v>0</v>
      </c>
      <c r="O8" s="1">
        <v>0</v>
      </c>
      <c r="P8" s="1">
        <v>1</v>
      </c>
      <c r="Q8" s="1">
        <v>36</v>
      </c>
    </row>
    <row r="9" spans="1:17">
      <c r="A9" s="1">
        <v>8</v>
      </c>
      <c r="B9" s="1">
        <v>0</v>
      </c>
      <c r="C9" s="1">
        <v>1</v>
      </c>
      <c r="D9" s="1">
        <v>0</v>
      </c>
      <c r="E9" s="1">
        <v>0</v>
      </c>
      <c r="F9" s="1">
        <v>0</v>
      </c>
      <c r="G9" s="1">
        <v>0</v>
      </c>
      <c r="H9" s="1">
        <v>1</v>
      </c>
      <c r="I9" s="1">
        <v>0</v>
      </c>
      <c r="J9" s="1">
        <v>0</v>
      </c>
      <c r="K9" s="1">
        <v>1</v>
      </c>
      <c r="L9" s="1">
        <v>0</v>
      </c>
      <c r="M9" s="1">
        <v>0</v>
      </c>
      <c r="N9" s="2">
        <v>0</v>
      </c>
      <c r="O9" s="1">
        <v>0</v>
      </c>
      <c r="P9" s="2">
        <v>1</v>
      </c>
      <c r="Q9" s="1">
        <v>60</v>
      </c>
    </row>
    <row r="10" spans="1:17">
      <c r="A10" s="1">
        <v>9</v>
      </c>
      <c r="B10" s="1">
        <v>0</v>
      </c>
      <c r="C10" s="1">
        <v>0</v>
      </c>
      <c r="D10" s="1">
        <v>1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1</v>
      </c>
      <c r="M10" s="1">
        <v>0</v>
      </c>
      <c r="N10" s="2">
        <v>0</v>
      </c>
      <c r="O10" s="1">
        <v>0</v>
      </c>
      <c r="P10" s="1">
        <v>1</v>
      </c>
      <c r="Q10" s="1">
        <v>72</v>
      </c>
    </row>
    <row r="11" spans="1:17">
      <c r="A11" s="1">
        <v>10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1</v>
      </c>
      <c r="M11" s="1">
        <v>0</v>
      </c>
      <c r="N11" s="2">
        <v>0</v>
      </c>
      <c r="O11" s="1">
        <v>0</v>
      </c>
      <c r="P11" s="2">
        <v>1</v>
      </c>
      <c r="Q11" s="1">
        <v>60</v>
      </c>
    </row>
    <row r="12" spans="1:17">
      <c r="A12" s="1">
        <v>11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1</v>
      </c>
      <c r="H12" s="1">
        <v>0</v>
      </c>
      <c r="I12" s="1">
        <v>0</v>
      </c>
      <c r="J12" s="1">
        <v>0</v>
      </c>
      <c r="K12" s="1">
        <v>0</v>
      </c>
      <c r="L12" s="1">
        <v>1</v>
      </c>
      <c r="M12" s="1">
        <v>0</v>
      </c>
      <c r="N12" s="2">
        <v>0</v>
      </c>
      <c r="O12" s="1">
        <v>0</v>
      </c>
      <c r="P12" s="1">
        <v>1</v>
      </c>
      <c r="Q12" s="1">
        <v>60</v>
      </c>
    </row>
    <row r="13" spans="1:17">
      <c r="A13" s="1">
        <v>12</v>
      </c>
      <c r="B13" s="1">
        <v>0</v>
      </c>
      <c r="C13" s="1">
        <v>0</v>
      </c>
      <c r="D13" s="1">
        <v>0</v>
      </c>
      <c r="E13" s="1">
        <v>1</v>
      </c>
      <c r="F13" s="1">
        <v>1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0</v>
      </c>
      <c r="N13" s="1">
        <v>1</v>
      </c>
      <c r="O13" s="1">
        <v>0</v>
      </c>
      <c r="P13" s="1">
        <v>0</v>
      </c>
      <c r="Q13" s="1">
        <v>84</v>
      </c>
    </row>
    <row r="14" spans="1:17">
      <c r="A14" s="1">
        <v>13</v>
      </c>
      <c r="B14" s="1">
        <v>1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0</v>
      </c>
      <c r="J14" s="1">
        <v>1</v>
      </c>
      <c r="K14" s="1">
        <v>0</v>
      </c>
      <c r="L14" s="1">
        <v>0</v>
      </c>
      <c r="M14" s="1">
        <v>0</v>
      </c>
      <c r="N14" s="2">
        <v>0</v>
      </c>
      <c r="O14" s="1">
        <v>1</v>
      </c>
      <c r="P14" s="1">
        <v>0</v>
      </c>
      <c r="Q14" s="1">
        <v>36</v>
      </c>
    </row>
    <row r="15" spans="1:17">
      <c r="A15" s="1">
        <v>14</v>
      </c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1</v>
      </c>
      <c r="J15" s="1">
        <v>1</v>
      </c>
      <c r="K15" s="1">
        <v>0</v>
      </c>
      <c r="L15" s="1">
        <v>0</v>
      </c>
      <c r="M15" s="1">
        <v>0</v>
      </c>
      <c r="N15" s="2">
        <v>0</v>
      </c>
      <c r="O15" s="1">
        <v>0</v>
      </c>
      <c r="P15" s="1">
        <v>1</v>
      </c>
      <c r="Q15" s="1">
        <v>12</v>
      </c>
    </row>
    <row r="16" spans="1:17">
      <c r="A16" s="1">
        <v>15</v>
      </c>
      <c r="B16" s="1">
        <v>0</v>
      </c>
      <c r="C16" s="1">
        <v>1</v>
      </c>
      <c r="D16" s="1">
        <v>0</v>
      </c>
      <c r="E16" s="1">
        <v>0</v>
      </c>
      <c r="F16" s="1">
        <v>1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1</v>
      </c>
      <c r="N16" s="2">
        <v>0</v>
      </c>
      <c r="O16" s="1">
        <v>1</v>
      </c>
      <c r="P16" s="1">
        <v>0</v>
      </c>
      <c r="Q16" s="1">
        <v>108</v>
      </c>
    </row>
    <row r="17" spans="1:17">
      <c r="A17" s="1">
        <v>16</v>
      </c>
      <c r="B17" s="1">
        <v>0</v>
      </c>
      <c r="C17" s="1">
        <v>0</v>
      </c>
      <c r="D17" s="1">
        <v>0</v>
      </c>
      <c r="E17" s="1">
        <v>1</v>
      </c>
      <c r="F17" s="1">
        <v>0</v>
      </c>
      <c r="G17" s="1">
        <v>1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1</v>
      </c>
      <c r="N17" s="2">
        <v>0</v>
      </c>
      <c r="O17" s="1">
        <v>1</v>
      </c>
      <c r="P17" s="1">
        <v>0</v>
      </c>
      <c r="Q17" s="1">
        <v>84</v>
      </c>
    </row>
    <row r="18" spans="1:17">
      <c r="A18" s="1">
        <v>17</v>
      </c>
      <c r="B18" s="1">
        <v>1</v>
      </c>
      <c r="C18" s="1">
        <v>0</v>
      </c>
      <c r="D18" s="1">
        <v>0</v>
      </c>
      <c r="E18" s="1">
        <v>0</v>
      </c>
      <c r="F18" s="1">
        <v>0</v>
      </c>
      <c r="G18" s="1">
        <v>1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0</v>
      </c>
      <c r="N18" s="2">
        <v>0</v>
      </c>
      <c r="O18" s="1">
        <v>0</v>
      </c>
      <c r="P18" s="1">
        <v>1</v>
      </c>
      <c r="Q18" s="1">
        <v>48</v>
      </c>
    </row>
    <row r="19" spans="1:17">
      <c r="A19" s="1">
        <v>18</v>
      </c>
      <c r="B19" s="1">
        <v>1</v>
      </c>
      <c r="C19" s="1">
        <v>0</v>
      </c>
      <c r="D19" s="1">
        <v>0</v>
      </c>
      <c r="E19" s="1">
        <v>0</v>
      </c>
      <c r="F19" s="1">
        <v>1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1</v>
      </c>
      <c r="M19" s="1">
        <v>0</v>
      </c>
      <c r="N19" s="2">
        <v>0</v>
      </c>
      <c r="O19" s="1">
        <v>0</v>
      </c>
      <c r="P19" s="1">
        <v>1</v>
      </c>
      <c r="Q19" s="1">
        <v>60</v>
      </c>
    </row>
    <row r="20" spans="1:17">
      <c r="A20" s="1">
        <v>19</v>
      </c>
      <c r="B20" s="1">
        <v>0</v>
      </c>
      <c r="C20" s="1">
        <v>1</v>
      </c>
      <c r="D20" s="1">
        <v>0</v>
      </c>
      <c r="E20" s="1">
        <v>0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1</v>
      </c>
      <c r="M20" s="1">
        <v>0</v>
      </c>
      <c r="N20" s="2">
        <v>0</v>
      </c>
      <c r="O20" s="1">
        <v>0</v>
      </c>
      <c r="P20" s="1">
        <v>1</v>
      </c>
      <c r="Q20" s="1">
        <v>72</v>
      </c>
    </row>
    <row r="21" spans="1:17">
      <c r="A21" s="4">
        <v>20</v>
      </c>
      <c r="B21" s="4">
        <v>0</v>
      </c>
      <c r="C21" s="4">
        <v>0</v>
      </c>
      <c r="D21" s="4">
        <v>1</v>
      </c>
      <c r="E21" s="4">
        <v>0</v>
      </c>
      <c r="F21" s="4">
        <v>1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1</v>
      </c>
      <c r="N21" s="7">
        <v>0</v>
      </c>
      <c r="O21" s="4">
        <v>1</v>
      </c>
      <c r="P21" s="4">
        <v>0</v>
      </c>
      <c r="Q21" s="4">
        <v>120</v>
      </c>
    </row>
    <row r="22" spans="1:17" ht="12.75" customHeight="1"/>
  </sheetData>
  <sortState ref="A2:Q21">
    <sortCondition ref="A1"/>
  </sortState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"/>
  <sheetViews>
    <sheetView workbookViewId="0"/>
  </sheetViews>
  <sheetFormatPr defaultRowHeight="13.5"/>
  <cols>
    <col min="1" max="1" width="2.5" bestFit="1" customWidth="1"/>
    <col min="2" max="2" width="5.375" bestFit="1" customWidth="1"/>
    <col min="3" max="3" width="7.125" bestFit="1" customWidth="1"/>
    <col min="4" max="4" width="16.125" bestFit="1" customWidth="1"/>
    <col min="5" max="5" width="12.125" bestFit="1" customWidth="1"/>
  </cols>
  <sheetData>
    <row r="1" spans="1:5">
      <c r="A1" s="5"/>
      <c r="B1" s="10" t="s">
        <v>0</v>
      </c>
      <c r="C1" s="10" t="s">
        <v>1</v>
      </c>
      <c r="D1" s="10" t="s">
        <v>2</v>
      </c>
      <c r="E1" s="10" t="s">
        <v>3</v>
      </c>
    </row>
    <row r="2" spans="1:5">
      <c r="A2" s="33">
        <v>1</v>
      </c>
      <c r="B2" s="28"/>
      <c r="C2" s="29" t="s">
        <v>8</v>
      </c>
      <c r="D2" s="29" t="s">
        <v>12</v>
      </c>
      <c r="E2" s="29" t="s">
        <v>16</v>
      </c>
    </row>
    <row r="3" spans="1:5">
      <c r="A3" s="34">
        <v>2</v>
      </c>
      <c r="B3" s="27" t="s">
        <v>4</v>
      </c>
      <c r="C3" s="27" t="s">
        <v>9</v>
      </c>
      <c r="D3" s="27" t="s">
        <v>86</v>
      </c>
      <c r="E3" s="27" t="s">
        <v>15</v>
      </c>
    </row>
    <row r="4" spans="1:5">
      <c r="A4" s="34">
        <v>3</v>
      </c>
      <c r="B4" s="27" t="s">
        <v>5</v>
      </c>
      <c r="C4" s="27" t="s">
        <v>10</v>
      </c>
      <c r="D4" s="27" t="s">
        <v>17</v>
      </c>
      <c r="E4" s="27" t="s">
        <v>14</v>
      </c>
    </row>
    <row r="5" spans="1:5">
      <c r="A5" s="34">
        <v>4</v>
      </c>
      <c r="B5" s="27" t="s">
        <v>6</v>
      </c>
      <c r="C5" s="27" t="s">
        <v>11</v>
      </c>
      <c r="D5" s="27" t="s">
        <v>13</v>
      </c>
      <c r="E5" s="30"/>
    </row>
    <row r="6" spans="1:5">
      <c r="A6" s="35">
        <v>5</v>
      </c>
      <c r="B6" s="31" t="s">
        <v>7</v>
      </c>
      <c r="C6" s="32"/>
      <c r="D6" s="32"/>
      <c r="E6" s="32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/>
  </sheetViews>
  <sheetFormatPr defaultRowHeight="13.5"/>
  <cols>
    <col min="1" max="1" width="5.125" bestFit="1" customWidth="1"/>
    <col min="2" max="2" width="7" bestFit="1" customWidth="1"/>
    <col min="3" max="4" width="7.125" bestFit="1" customWidth="1"/>
    <col min="5" max="5" width="11" bestFit="1" customWidth="1"/>
    <col min="6" max="6" width="18.375" bestFit="1" customWidth="1"/>
  </cols>
  <sheetData>
    <row r="1" spans="1:6" ht="16.5">
      <c r="A1" s="5" t="s">
        <v>18</v>
      </c>
      <c r="B1" s="5" t="s">
        <v>19</v>
      </c>
      <c r="C1" s="5" t="s">
        <v>20</v>
      </c>
      <c r="D1" s="5" t="s">
        <v>21</v>
      </c>
      <c r="E1" s="5" t="s">
        <v>22</v>
      </c>
      <c r="F1" s="5" t="s">
        <v>23</v>
      </c>
    </row>
    <row r="2" spans="1:6">
      <c r="A2" s="1">
        <v>1</v>
      </c>
      <c r="B2" s="1">
        <v>4</v>
      </c>
      <c r="C2" s="1">
        <v>2</v>
      </c>
      <c r="D2" s="1">
        <v>1</v>
      </c>
      <c r="E2" s="2">
        <v>2</v>
      </c>
      <c r="F2" s="1">
        <v>72</v>
      </c>
    </row>
    <row r="3" spans="1:6">
      <c r="A3" s="1">
        <v>2</v>
      </c>
      <c r="B3" s="1">
        <v>3</v>
      </c>
      <c r="C3" s="1">
        <v>4</v>
      </c>
      <c r="D3" s="1">
        <v>2</v>
      </c>
      <c r="E3" s="1">
        <v>3</v>
      </c>
      <c r="F3" s="1">
        <v>24</v>
      </c>
    </row>
    <row r="4" spans="1:6">
      <c r="A4" s="1">
        <v>3</v>
      </c>
      <c r="B4" s="1">
        <v>4</v>
      </c>
      <c r="C4" s="1">
        <v>1</v>
      </c>
      <c r="D4" s="1">
        <v>1</v>
      </c>
      <c r="E4" s="1">
        <v>1</v>
      </c>
      <c r="F4" s="1">
        <v>84</v>
      </c>
    </row>
    <row r="5" spans="1:6">
      <c r="A5" s="1">
        <v>4</v>
      </c>
      <c r="B5" s="1">
        <v>3</v>
      </c>
      <c r="C5" s="1">
        <v>3</v>
      </c>
      <c r="D5" s="1">
        <v>3</v>
      </c>
      <c r="E5" s="1">
        <v>3</v>
      </c>
      <c r="F5" s="1">
        <v>48</v>
      </c>
    </row>
    <row r="6" spans="1:6">
      <c r="A6" s="1">
        <v>5</v>
      </c>
      <c r="B6" s="1">
        <v>3</v>
      </c>
      <c r="C6" s="1">
        <v>2</v>
      </c>
      <c r="D6" s="1">
        <v>3</v>
      </c>
      <c r="E6" s="1">
        <v>3</v>
      </c>
      <c r="F6" s="1">
        <v>60</v>
      </c>
    </row>
    <row r="7" spans="1:6">
      <c r="A7" s="1">
        <v>6</v>
      </c>
      <c r="B7" s="1">
        <v>4</v>
      </c>
      <c r="C7" s="1">
        <v>2</v>
      </c>
      <c r="D7" s="1">
        <v>3</v>
      </c>
      <c r="E7" s="1">
        <v>3</v>
      </c>
      <c r="F7" s="1">
        <v>72</v>
      </c>
    </row>
    <row r="8" spans="1:6">
      <c r="A8" s="1">
        <v>7</v>
      </c>
      <c r="B8" s="1">
        <v>3</v>
      </c>
      <c r="C8" s="1">
        <v>4</v>
      </c>
      <c r="D8" s="1">
        <v>3</v>
      </c>
      <c r="E8" s="1">
        <v>3</v>
      </c>
      <c r="F8" s="1">
        <v>36</v>
      </c>
    </row>
    <row r="9" spans="1:6">
      <c r="A9" s="1">
        <v>8</v>
      </c>
      <c r="B9" s="1">
        <v>3</v>
      </c>
      <c r="C9" s="1">
        <v>3</v>
      </c>
      <c r="D9" s="1">
        <v>2</v>
      </c>
      <c r="E9" s="2">
        <v>3</v>
      </c>
      <c r="F9" s="1">
        <v>60</v>
      </c>
    </row>
    <row r="10" spans="1:6">
      <c r="A10" s="1">
        <v>9</v>
      </c>
      <c r="B10" s="1">
        <v>4</v>
      </c>
      <c r="C10" s="1">
        <v>1</v>
      </c>
      <c r="D10" s="1">
        <v>3</v>
      </c>
      <c r="E10" s="1">
        <v>3</v>
      </c>
      <c r="F10" s="1">
        <v>72</v>
      </c>
    </row>
    <row r="11" spans="1:6">
      <c r="A11" s="1">
        <v>10</v>
      </c>
      <c r="B11" s="1">
        <v>4</v>
      </c>
      <c r="C11" s="1">
        <v>3</v>
      </c>
      <c r="D11" s="1">
        <v>3</v>
      </c>
      <c r="E11" s="2">
        <v>3</v>
      </c>
      <c r="F11" s="1">
        <v>60</v>
      </c>
    </row>
    <row r="12" spans="1:6">
      <c r="A12" s="1">
        <v>11</v>
      </c>
      <c r="B12" s="1">
        <v>4</v>
      </c>
      <c r="C12" s="1">
        <v>2</v>
      </c>
      <c r="D12" s="1">
        <v>3</v>
      </c>
      <c r="E12" s="1">
        <v>3</v>
      </c>
      <c r="F12" s="1">
        <v>60</v>
      </c>
    </row>
    <row r="13" spans="1:6">
      <c r="A13" s="1">
        <v>12</v>
      </c>
      <c r="B13" s="1">
        <v>5</v>
      </c>
      <c r="C13" s="1">
        <v>1</v>
      </c>
      <c r="D13" s="1">
        <v>1</v>
      </c>
      <c r="E13" s="1">
        <v>1</v>
      </c>
      <c r="F13" s="1">
        <v>84</v>
      </c>
    </row>
    <row r="14" spans="1:6">
      <c r="A14" s="1">
        <v>13</v>
      </c>
      <c r="B14" s="1">
        <v>2</v>
      </c>
      <c r="C14" s="1">
        <v>3</v>
      </c>
      <c r="D14" s="1">
        <v>1</v>
      </c>
      <c r="E14" s="1">
        <v>2</v>
      </c>
      <c r="F14" s="1">
        <v>36</v>
      </c>
    </row>
    <row r="15" spans="1:6">
      <c r="A15" s="1">
        <v>14</v>
      </c>
      <c r="B15" s="1">
        <v>2</v>
      </c>
      <c r="C15" s="1">
        <v>4</v>
      </c>
      <c r="D15" s="1">
        <v>1</v>
      </c>
      <c r="E15" s="1">
        <v>3</v>
      </c>
      <c r="F15" s="1">
        <v>12</v>
      </c>
    </row>
    <row r="16" spans="1:6">
      <c r="A16" s="1">
        <v>15</v>
      </c>
      <c r="B16" s="1">
        <v>3</v>
      </c>
      <c r="C16" s="1">
        <v>1</v>
      </c>
      <c r="D16" s="1">
        <v>4</v>
      </c>
      <c r="E16" s="1">
        <v>2</v>
      </c>
      <c r="F16" s="1">
        <v>108</v>
      </c>
    </row>
    <row r="17" spans="1:6">
      <c r="A17" s="1">
        <v>16</v>
      </c>
      <c r="B17" s="1">
        <v>5</v>
      </c>
      <c r="C17" s="1">
        <v>2</v>
      </c>
      <c r="D17" s="1">
        <v>4</v>
      </c>
      <c r="E17" s="1">
        <v>2</v>
      </c>
      <c r="F17" s="1">
        <v>84</v>
      </c>
    </row>
    <row r="18" spans="1:6">
      <c r="A18" s="1">
        <v>17</v>
      </c>
      <c r="B18" s="1">
        <v>2</v>
      </c>
      <c r="C18" s="1">
        <v>2</v>
      </c>
      <c r="D18" s="1">
        <v>2</v>
      </c>
      <c r="E18" s="1">
        <v>3</v>
      </c>
      <c r="F18" s="1">
        <v>48</v>
      </c>
    </row>
    <row r="19" spans="1:6">
      <c r="A19" s="1">
        <v>18</v>
      </c>
      <c r="B19" s="1">
        <v>2</v>
      </c>
      <c r="C19" s="1">
        <v>1</v>
      </c>
      <c r="D19" s="1">
        <v>3</v>
      </c>
      <c r="E19" s="1">
        <v>3</v>
      </c>
      <c r="F19" s="1">
        <v>60</v>
      </c>
    </row>
    <row r="20" spans="1:6">
      <c r="A20" s="1">
        <v>19</v>
      </c>
      <c r="B20" s="1">
        <v>3</v>
      </c>
      <c r="C20" s="1">
        <v>1</v>
      </c>
      <c r="D20" s="1">
        <v>3</v>
      </c>
      <c r="E20" s="1">
        <v>3</v>
      </c>
      <c r="F20" s="1">
        <v>72</v>
      </c>
    </row>
    <row r="21" spans="1:6">
      <c r="A21" s="4">
        <v>20</v>
      </c>
      <c r="B21" s="4">
        <v>4</v>
      </c>
      <c r="C21" s="4">
        <v>1</v>
      </c>
      <c r="D21" s="4">
        <v>4</v>
      </c>
      <c r="E21" s="4">
        <v>2</v>
      </c>
      <c r="F21" s="4">
        <v>120</v>
      </c>
    </row>
  </sheetData>
  <sortState ref="A2:F21">
    <sortCondition ref="A2"/>
  </sortState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数量化理論1類_結果</vt:lpstr>
      <vt:lpstr>数量化理論1類_初期値</vt:lpstr>
      <vt:lpstr>ダミー変数化</vt:lpstr>
      <vt:lpstr>データラベル</vt:lpstr>
      <vt:lpstr>数量化理論1類_データ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2008-11-16T08:51:52Z</dcterms:created>
  <dcterms:modified xsi:type="dcterms:W3CDTF">2009-04-12T08:34:47Z</dcterms:modified>
</cp:coreProperties>
</file>